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ZP 2026\6. spotkania KM FERS i D_PL\"/>
    </mc:Choice>
  </mc:AlternateContent>
  <xr:revisionPtr revIDLastSave="0" documentId="13_ncr:1_{E243F8EE-8D25-4505-8ADB-DE20340478EE}" xr6:coauthVersionLast="47" xr6:coauthVersionMax="47" xr10:uidLastSave="{00000000-0000-0000-0000-000000000000}"/>
  <bookViews>
    <workbookView xWindow="-108" yWindow="-108" windowWidth="23256" windowHeight="13896" xr2:uid="{4E65578B-A2D2-4BD8-A41A-A54791FBA48D}"/>
  </bookViews>
  <sheets>
    <sheet name="Arkusz1" sheetId="1" r:id="rId1"/>
  </sheets>
  <definedNames>
    <definedName name="_Hlk133228750" localSheetId="0">Arkusz1!$C$35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3" i="1" l="1"/>
  <c r="D172" i="1"/>
  <c r="D102" i="1"/>
  <c r="D99" i="1"/>
  <c r="D97" i="1"/>
  <c r="D10" i="1"/>
  <c r="D167" i="1"/>
  <c r="D165" i="1"/>
  <c r="D141" i="1"/>
  <c r="B141" i="1"/>
  <c r="B142" i="1" s="1"/>
  <c r="D163" i="1"/>
  <c r="D161" i="1"/>
  <c r="D159" i="1"/>
  <c r="D157" i="1"/>
  <c r="D155" i="1"/>
  <c r="D153" i="1"/>
  <c r="D151" i="1"/>
  <c r="D149" i="1"/>
  <c r="D147" i="1"/>
  <c r="D145" i="1"/>
  <c r="D143" i="1"/>
  <c r="D128" i="1"/>
  <c r="D126" i="1"/>
  <c r="D124" i="1"/>
  <c r="D122" i="1"/>
  <c r="D120" i="1"/>
  <c r="D118" i="1"/>
  <c r="D116" i="1"/>
  <c r="D114" i="1"/>
  <c r="D112" i="1"/>
  <c r="D110" i="1"/>
  <c r="D108" i="1"/>
  <c r="D132" i="1"/>
  <c r="D130" i="1"/>
  <c r="B108" i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D95" i="1"/>
  <c r="D93" i="1"/>
  <c r="D91" i="1"/>
  <c r="D89" i="1"/>
  <c r="D86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8" i="1"/>
  <c r="B8" i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D135" i="1" l="1"/>
  <c r="D134" i="1"/>
  <c r="D169" i="1"/>
  <c r="D101" i="1"/>
  <c r="B143" i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61" i="1"/>
  <c r="B62" i="1" s="1"/>
  <c r="B63" i="1" s="1"/>
  <c r="B64" i="1" s="1"/>
  <c r="B155" i="1" l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65" i="1"/>
  <c r="B66" i="1" s="1"/>
  <c r="B67" i="1" s="1"/>
  <c r="B68" i="1" s="1"/>
  <c r="B69" i="1" s="1"/>
  <c r="B70" i="1" s="1"/>
  <c r="B71" i="1" l="1"/>
  <c r="B72" i="1" l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</calcChain>
</file>

<file path=xl/sharedStrings.xml><?xml version="1.0" encoding="utf-8"?>
<sst xmlns="http://schemas.openxmlformats.org/spreadsheetml/2006/main" count="168" uniqueCount="152">
  <si>
    <t xml:space="preserve">1. Spotkania stacjonarne </t>
  </si>
  <si>
    <t>Cena noclegu ze śniadaniem/1 pokój jednoosobowy lub dwuosobowy do pojedynczego wykorzystania ze śniadaniem na dzień przed planowanym spotkaniem</t>
  </si>
  <si>
    <t xml:space="preserve">Cena noclegu ze śniadaniem/20 pokoi jednoosobowych lub dwuosobowych do pojedynczego wykorzystania ze śniadaniem na dzień przed planowanym spotkaniem (poz. 1 x 20) </t>
  </si>
  <si>
    <t>Cena noclegu ze śniadaniem/1 pokój jednoosobowy lub dwuosobowy do pojedynczego wykorzystania ze śniadaniem pomiędzy dniami spotkania</t>
  </si>
  <si>
    <t>Cena noclegu ze śniadaniem/45 pokoi jednoosobowych lub dwuosobowych do pojedynczego wykorzystania ze śniadaniem pomiędzy dniami spotkania (poz. 3 x 45)</t>
  </si>
  <si>
    <t>Cena noclegu ze śniadaniem/1 pokój dwuosobowy dla 2 osób ze śniadaniem na dzień przed planowanym spotkaniem</t>
  </si>
  <si>
    <t>Cena noclegu ze śniadaniem/5 pokoi dwuosobowych dla 2 osób ze śniadaniem na dzień przed planowanym spotkaniem (poz. 5 x 5)</t>
  </si>
  <si>
    <t>Cena noclegu ze śniadaniem/1 pokój dwuosobowy dla 2 osób ze śniadaniem pomiędzy dniami spotkania</t>
  </si>
  <si>
    <r>
      <rPr>
        <sz val="7"/>
        <color theme="1"/>
        <rFont val="Times New Roman"/>
        <family val="1"/>
        <charset val="238"/>
      </rPr>
      <t xml:space="preserve">  </t>
    </r>
    <r>
      <rPr>
        <sz val="11"/>
        <color theme="1"/>
        <rFont val="Calibri"/>
        <family val="2"/>
        <charset val="238"/>
      </rPr>
      <t>Cena noclegu ze śniadaniem/5 pokoi dwuosobowych dla 2 osób ze śniadaniem pomiędzy dniami spotkania (poz. 7 x 5)</t>
    </r>
  </si>
  <si>
    <t>Cena obiadu/1 osoba</t>
  </si>
  <si>
    <t>Cena 2 obiadów/45 osób na dwa dni (poz. 9 x 2 x 45)</t>
  </si>
  <si>
    <t>Cena 1 przerwy kawowej standardowej/1 osoba</t>
  </si>
  <si>
    <t xml:space="preserve">Cena 3 przerw kawowych standardowych/45 osób na 2 dni (poz.11 x 3 x 2 dni x 45) </t>
  </si>
  <si>
    <t>Cena 1 przerwy kawowej ciągłej bez ograniczeń z ciągłą dostępnością z uzupełnianiem brakujących składników/1 osoba</t>
  </si>
  <si>
    <t>Cena 2 przerw kawowych ciągłych bez ograniczeń z ciągłą dostępnością z uzupełnianiem brakujących składników/45 osób (poz. 13 x 2 x 45)</t>
  </si>
  <si>
    <t>Cena kolacji w przeddzień /1 osoba</t>
  </si>
  <si>
    <t>Cena kolacji po pierwszym dniu/ 1 osoba</t>
  </si>
  <si>
    <t xml:space="preserve">Cena kolacji w przeddzień /20 osób (poz. 15 x 20) </t>
  </si>
  <si>
    <t>Cena kolacji po pierwszym dniu /45 osób (poz. 17 x 45)</t>
  </si>
  <si>
    <t>Cena zapewnienia suchego prowiantu /1 osoba</t>
  </si>
  <si>
    <t xml:space="preserve">Cena zapewnienia suchego prowiantu /5 osób (poz. 19 x 5) </t>
  </si>
  <si>
    <t>Cena wina białego/ czerwonego (0,3 l)/1 osoba</t>
  </si>
  <si>
    <t>Cena wina białego/ czerwonego (0,3 l) x 45 osób (poz. 21 x 45)</t>
  </si>
  <si>
    <r>
      <t>Cena za wynajęcie sali konferencyjnej o powierzchni 80-400 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wraz z wyposażeniem (nagłośnienie, multifony, mikrofony bezprzewodowe min. 3 szt.  oraz obsługa techniczna, słuchawki do odbioru tłumaczenia, laptop, projektory, internet, ekran, tablica flipchartowa, markery, odpowiednia ilość przedłużaczy/ listew z funkcją przeciwprzepięciową (20 szt.), dostęp do Internetu WiFi, dostęp do urządzenia wielofunkcyjnego z papierem ) na 1 dzień</t>
    </r>
  </si>
  <si>
    <r>
      <t>Cena za wynajęcie sali konferencyjnej o powierzchni 80-400 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wraz z wyposażeniem (nagłośnienie, multifony, mikrofony bezprzewodowe min. 3 szt.  oraz obsługa techniczna, słuchawki do odbioru tłumaczenia, laptop, projektory, internet, 2 ekrany, tablica flipchartowa, markery, odpowiednia ilość przedłużaczy/ listew z funkcją przeciwprzepięciową (20 szt.),  dostęp do Internetu WiFi, dostęp do urządzenia wielofunkcyjnego z papierem) na 2 dni (poz. 23 x 2)</t>
    </r>
  </si>
  <si>
    <t>Cena za zapewnienie wyposażenia Sali tj. nagłośnienia, multifonów, mikrofonów bezprzewodowych min. 3 szt.  oraz obsługi technicznej, słuchawek do odbioru tłumaczenia, laptopa (2 szt.) , projektora (1 szt.), internetu, ekranu, tablicy flipchartowej, markerów, odpowiedniej ilości przedłużaczy/ listew z funkcją przeciwprzepięciową (20 szt.), dostępu do urządzenia wielofunkcyjnego z papierem )- zgodnie z opisem przedmiotu zamówienia  na 1 dzień</t>
  </si>
  <si>
    <t>Cena za zapewnienie wyposażenia Sali tj. nagłośnienia, multifonów, mikrofonów bezprzewodowych min. 3 szt.  oraz obsługi technicznej, słuchawek do odbioru tłumaczenia, laptopa (2 szt.) , projektora (1 szt.), internetu, ekranu, tablicy flipchartowej, markerów, odpowiedniej ilości przedłużaczy/ listew z funkcją przeciwprzepięciową (20 szt.), dostępu do urządzenia wielofunkcyjnego z papierem )- zgodnie z opisem przedmiotu zamówienia ) na 2 dni (poz. 25x2)</t>
  </si>
  <si>
    <t>Cena za wynajęcie sali konferencyjnej wraz z wyposażeniem (w tym: 2 mikrofony bezprzewodowe, 3 multifony, nagłośnienie, obsługa sprzętu konferencyjnego) dla 30 osób na ok. 1 godz.</t>
  </si>
  <si>
    <r>
      <t>Cena za wynajęcie sali konferencyjnej wraz z wyposażeniem (w tym: 2 mikrofony bezprzewodowe, 3 multifony, nagłośnienie, obsługa sprzętu konferencyjnego) dla 30 osób na ok. 10 godz.</t>
    </r>
    <r>
      <rPr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Calibri"/>
        <family val="2"/>
        <charset val="238"/>
      </rPr>
      <t>(poz. 27x10)</t>
    </r>
  </si>
  <si>
    <t>Jeden pokój jednoosobowy o podwyższonym standardzie</t>
  </si>
  <si>
    <t>Jeden pokój jednoosobowy o podwyższonym standardzie na 2 dni (poz. 29 x 2)</t>
  </si>
  <si>
    <t>Cena wynajmu 1 autokaru stawka za 1 km</t>
  </si>
  <si>
    <t xml:space="preserve">Cena wynajmu 1 autokaru na 100 km (poz. 31 x 50 </t>
  </si>
  <si>
    <t>Cena wynajmu 1 minibusa dla minimum 20 osób stawka za 1 km</t>
  </si>
  <si>
    <t>Cena wynajmu 1 minibusa przez 3 kolejne dni dla 20 osób każdy na 30 km (poz. 33 x 3 dni x 30 km)</t>
  </si>
  <si>
    <t>Cena wynajmu 5 minibusów dla łącznie 100 osób na 30 km w jednym dniu (poz. 33 x 5 x 30)</t>
  </si>
  <si>
    <t>Cena zapewnienia i obsługi systemu elektronicznego głosowania bezprzewodowego, w tym sprzęt i obsługa techniczna sprzętu do głosowania elektronicznego w jednym dniu</t>
  </si>
  <si>
    <t xml:space="preserve">Cena zapewnienia i obsługi systemu elektronicznego głosowania bezprzewodowego, w tym sprzęt i obsługa techniczna sprzętu do głosowania elektronicznego przez dwa dni (poz. 36 x 2)   </t>
  </si>
  <si>
    <t>Cena wypożyczenia sprzętu konferencyjnego (kabiny wraz z niezbędnym wyposażeniem do tłumaczeń symultanicznych) w jednym dniu</t>
  </si>
  <si>
    <t xml:space="preserve">Cena wypożyczenia sprzętu konferencyjnego (kabiny wraz z niezbędnym wyposażeniem do tłumaczeń symultanicznych) przez dwa dni (poz. 38 x 2) </t>
  </si>
  <si>
    <t>Wykonanie i utrwalenie w formie zapisu cyfrowego zdjęć w jednym dniu oraz przekazanie/przesłanie ich do Zamawiającego</t>
  </si>
  <si>
    <t>Zapewnienie organizacji i obsługi usługi wideokonferencji podczas 1 dnia</t>
  </si>
  <si>
    <t>Zapewnienie organizacji i obsługi usługi wideokonferencji przez 2 dni (poz. 40 x 2)</t>
  </si>
  <si>
    <t xml:space="preserve">Nagrywanie spotkania, w tym tłumaczenia symultanicznego w jednym dniu </t>
  </si>
  <si>
    <t>Nagrywanie spotkania, w tym tłumaczenia symultanicznego przez 2 dni (poz. 42 x 2)</t>
  </si>
  <si>
    <t>Cena za parking/ 1 doba/ 1 pojazd</t>
  </si>
  <si>
    <t>Cena za parking/2 doby/30 pojazdów (poz. 46 x 2 x 30)</t>
  </si>
  <si>
    <t xml:space="preserve">Cena za wykonanie w formie elektronicznej stenogramu w języku polskim z jednego dnia </t>
  </si>
  <si>
    <t xml:space="preserve"> Cena za wykonanie w formie elektronicznej stenogramu w języku polskim z dwóch dni (poz. 48 x 2)  </t>
  </si>
  <si>
    <t>Cena za wykonanie w formie elektronicznej stenogramu w języku angielskim lub innym języku UE z jednego dnia</t>
  </si>
  <si>
    <t>Cena za wykonanie w formie elektronicznej stenogramu w języku angielskim lub innym języku UE z dwóch dni (poz.50 x 2)</t>
  </si>
  <si>
    <t>Zatrudnienie 1 tłumacza do tłumaczenia symultanicznego/konsekutywnego na jeden dzień spotkania</t>
  </si>
  <si>
    <t xml:space="preserve">Zatrudnienie 2 tłumaczy do tłumaczenia symultanicznego/konsekutywnego na dwa dni </t>
  </si>
  <si>
    <t>Zatrudnienie 1 tłumacza do tłumaczenia symultanicznego/konsekutywnego na czas innego wydarzenia powiązanego z danym spotkaniem (np. wizyty studyjnej); Zamawiający zastrzega realizację usługi w różnych terminach; maksymalny czas trwania – 3 godz.</t>
  </si>
  <si>
    <t>Zatrudnienie 2 tłumaczy do tłumaczenia symultanicznego/konsekutywnego na czas innego wydarzenia powiązanego z danym spotkaniem (np. wizyty studyjnej); Zamawiający zastrzega realizację usługi w różnych terminach; maksymalny czas trwania – 3 godz. (poz. 54 x2)</t>
  </si>
  <si>
    <r>
      <t>Przygotowanie protokołu z jednego dnia w terminie do 7 dni roboczych od daty zakończenia</t>
    </r>
    <r>
      <rPr>
        <sz val="11"/>
        <color rgb="FF000000"/>
        <rFont val="Calibri"/>
        <family val="2"/>
        <charset val="238"/>
      </rPr>
      <t xml:space="preserve">  </t>
    </r>
  </si>
  <si>
    <t>Przygotowanie protokołu z dwóch dni w terminie do 7 dni roboczych od daty zakończenia (poz. 56 x 2)</t>
  </si>
  <si>
    <t>Zapewnienie i obsługa przez pracownika Wykonawcy podczas jednego dnia spotkania w zakresie: rozłożenia na stołach (przed rozpoczęciem spotkania) przygotowanych przez Zamawiającego materiałów informacyjnych i promocyjnych (w tym spakowanie pakietów z materiałami promocyjnymi – maksymalnie 10 elementów w pakiecie), zebrania podpisów na liście obecności (każdego dnia spotkania) oraz wydania i zebrania po zakończeniu każdego dnia spotkania pilotów do głosowania i odbiorników do tłumaczenia</t>
  </si>
  <si>
    <r>
      <rPr>
        <sz val="11"/>
        <color rgb="FF000000"/>
        <rFont val="Calibri"/>
        <family val="2"/>
        <charset val="238"/>
      </rPr>
      <t>Zapewnienie i obsługa spotkania przez pracownika Wykonawcy podczas dwóch dni spotkania w zakresie: rozłożenia na stołach (przed rozpoczęciem spotkania) przygotowanych przez Zamawiającego materiałów informacyjnych i promocyjnych (w tym spakowanie pakietów z materiałami promocyjnymi – maksymalnie 10 elementów w pakiecie), zebrania podpisów na liście obecności (każdego dnia spotkania) oraz wydania i zebrania po zakończeniu każdego dnia spotkania urządzeń do głosowania i odbiorników do tłumaczenia</t>
    </r>
    <r>
      <rPr>
        <sz val="11"/>
        <color theme="1"/>
        <rFont val="Calibri"/>
        <family val="2"/>
        <charset val="238"/>
      </rPr>
      <t>(poz. 58 x 2)</t>
    </r>
  </si>
  <si>
    <t>Zapewnienie wsparcia w formie asystenta osoby niepełnosprawnej/ przewodnika osoby niewidomej dla 1 osoby niepełnosprawnej przez 1 dzień spotkania, zgodnie z opisem przedmiotu zamówienia)</t>
  </si>
  <si>
    <t xml:space="preserve">Zapewnienie wsparcia w formie asystenta osoby niepełnosprawnej/ przewodnika osoby niewidomej dla 1 osoby niepełnosprawnej przez 2 dni spotkania, zgodnie z opisem przedmiotu zamówienia) (poz.60 x 2) </t>
  </si>
  <si>
    <t>Zapewnienie tłumaczenia  na język łatwy przez 1 dzień spotkania, zgodnie z opisem przedmiotu zamówienia)</t>
  </si>
  <si>
    <t>Zapewnienie asystenta tłumaczenia na język łatwy przez 2 dni spotkania, zgodnie z opisem przedmiotu zamówienia) (poz. 62 x 2)</t>
  </si>
  <si>
    <t>Zapewnienie SPT (symultanicznego przekazu tekstowego/ napisy na żywo)  przez 1 dzień spotkania, zgodnie z opisem przedmiotu zamówienia)</t>
  </si>
  <si>
    <t>Opracowanie napisów po nagraniu (1 dzień)</t>
  </si>
  <si>
    <t xml:space="preserve">Zapewnienie SPT (symultanicznego przekazu tekstowego/ napisy na żywo przez 2 dni spotkania, zgodnie z opisem przedmiotu zamówienia) (poz. 64 x 2) </t>
  </si>
  <si>
    <t>Opracowanie napisów po nagraniu (2 dni), poz. 66 x 2 dni)</t>
  </si>
  <si>
    <t>Zapewnienie systemu FM  przez 1 dzień spotkania, zgodnie z opisem przedmiotu zamówienia)</t>
  </si>
  <si>
    <t>Zapewnienie systemu FM  przez 2 dni spotkania, zgodnie z opisem przedmiotu zamówienia) (poz. 70 x 2)</t>
  </si>
  <si>
    <t>Zapewnienie i instalacja programów powiększających i/lub mówiących  przez 1 dzień spotkania, zgodnie z opisem przedmiotu zamówienia)</t>
  </si>
  <si>
    <t>Zapewnienie i instalacja programów powiększających i/lub mówiących  przez 2 dni spotkania, zgodnie z opisem przedmiotu zamówienia) (poz. 72 x 2)</t>
  </si>
  <si>
    <t>Druk materiałów w alfabecie Braille’a – 1 strona</t>
  </si>
  <si>
    <t>Druk materiałów w alfabecie Braille’a – 50 stron   (poz. 74 x 50)</t>
  </si>
  <si>
    <t>Montaż tymczasowych podjazdów, platform, wind   przez 1 dzień spotkania</t>
  </si>
  <si>
    <t>Montaż tymczasowych podjazdów, platform, wind (poz. 76 x 2)</t>
  </si>
  <si>
    <t>Oznakowanie obiektu tablicami z treścią w alfabecie Braille’a na potrzeby spotkania</t>
  </si>
  <si>
    <t>Zapewnienie specjalistycznego transportu dla osoby niepełnosprawnej za 1 km</t>
  </si>
  <si>
    <t>Zapewnienie specjalistycznego transportu dla osoby niepełnosprawnej 50 km (poz. 79 x 50 km)</t>
  </si>
  <si>
    <t>Cena transportu materiałów na spotkanie i z powrotem, zgodnie z opz</t>
  </si>
  <si>
    <r>
      <t>Cena za wynajęcie sali konferencyjnej o powierzchni do 80 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wraz z wyposażeniem (nagłośnienie, multifony, mikrofony oraz obsługa techniczna, słuchawki do odbioru tłumaczenia, laptop, projektory, internet, ekran, tablica flipchartowa, markery, odpowiednia ilość przedłużaczy/ listew z funkcją przeciwprzepięciową (20 szt.), dostęp do Internetu WiFi, dostęp do urządzenia wielofunkcyjnego z papierem ) na 1 dzień</t>
    </r>
  </si>
  <si>
    <r>
      <t>Cena za wynajęcie sali konferencyjnej o powierzchni do 80 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wraz z wyposażeniem (nagłośnienie, multifony, mikrofony oraz obsługa techniczna, słuchawki do odbioru tłumaczenia, laptop, projektory, internet, 2 ekrany, tablica flipchartowa, markery, odpowiednia ilość przedłużaczy/ listew z funkcją przeciwprzepięciową (20 szt.),  dostęp do Internetu WiFi, dostęp do urządzenia wielofunkcyjnego z papierem) na 2 dni (poz. 82 x 2)</t>
    </r>
  </si>
  <si>
    <t>Zapewnienie tłumaczenia PJM przez 1 dzień spotkania, zgodnie z opisem przedmiotu zamówienia)</t>
  </si>
  <si>
    <t>Zapewnienie tłumaczenia PJM  przez 2 dni spotkania, zgodnie z opisem przedmiotu zamówienia) (poz. 84 x 2)</t>
  </si>
  <si>
    <t>Zapewnienie karmy i wody dla 1 psa przewodnika przez 1 dzień</t>
  </si>
  <si>
    <t>Zapewnienie karmy i wody dla 2 psów przewodników przez 2 dni (poz. 86 x 2 x 2)</t>
  </si>
  <si>
    <r>
      <t>Cena za wynajęcie sali konferencyjnej o powierzchni do 60 m</t>
    </r>
    <r>
      <rPr>
        <vertAlign val="superscript"/>
        <sz val="11"/>
        <color theme="1"/>
        <rFont val="Calibri"/>
        <family val="2"/>
        <charset val="238"/>
      </rPr>
      <t>2</t>
    </r>
    <r>
      <rPr>
        <sz val="11"/>
        <color theme="1"/>
        <rFont val="Calibri"/>
        <family val="2"/>
        <charset val="238"/>
      </rPr>
      <t xml:space="preserve"> wraz z wyposażeniem (nagłośnienie, multifony, mikrofony oraz obsługa techniczna, słuchawki do odbioru tłumaczenia, laptop, projektory, internet, ekran, tablica flipchartowa, markery, odpowiednia ilość przedłużaczy/ listew z funkcją przeciwprzepięciową (5 szt.), dostęp do Internetu WiFi, dostęp do urządzenia wielofunkcyjnego z papierem ) na 1 dzień</t>
    </r>
  </si>
  <si>
    <t>LP</t>
  </si>
  <si>
    <t>NAZWA POZYCJI</t>
  </si>
  <si>
    <t>CENA BRUTTO</t>
  </si>
  <si>
    <t>cena za wynajem 1 stolika koktajlowego na 1 dzień spotkania</t>
  </si>
  <si>
    <t>cena za wynajem 5 stolików koktajlowych na 2 dni spotkania (poz. 90x 5x 2)</t>
  </si>
  <si>
    <t>Zapewnienie obsługi technicznej spotkania online zgodnie z opisem przedmiotu zamówienia przez jeden dzień</t>
  </si>
  <si>
    <t>Zapewnienie obsługi technicznej spotkania online zgodnie z opisem przedmiotu zamówienia przez dwa dni (poz. 1 x 2 )</t>
  </si>
  <si>
    <t>Nagrywanie spotkania, w tym tłumaczenia symultanicznego w jednym dniu</t>
  </si>
  <si>
    <t>Nagrywanie spotkania, w tym tłumaczenia symultanicznego przez 2 dni (poz. 3 x 2)</t>
  </si>
  <si>
    <t>Cena zapewnienia i obsługi systemu elektronicznego głosowania bezprzewodowego, w tym sprzęt i obsługa techniczna sprzętu do głosowania elektronicznego przez jeden dzień spotkania</t>
  </si>
  <si>
    <t>Cena zapewnienia i obsługi systemu elektronicznego głosowania bezprzewodowego, w tym sprzęt i obsługa techniczna sprzętu do głosowania elektronicznego przez dwa dni spotkania (poz. 5 x 2)</t>
  </si>
  <si>
    <t>Zapewnienie koordynatora, który będzie na bieżąco monitorował przebieg spotkania i rozwiązywał problemy techniczne</t>
  </si>
  <si>
    <r>
      <rPr>
        <sz val="11"/>
        <color rgb="FF000000"/>
        <rFont val="Calibri"/>
        <family val="2"/>
        <charset val="238"/>
      </rPr>
      <t xml:space="preserve">Zapewnienie koordynatora, który będzie na bieżąco monitorował przebieg spotkania i rozwiązywał problemy techniczne </t>
    </r>
    <r>
      <rPr>
        <sz val="11"/>
        <color theme="1"/>
        <rFont val="Calibri"/>
        <family val="2"/>
        <charset val="238"/>
      </rPr>
      <t>(poz. 7 x 2)</t>
    </r>
  </si>
  <si>
    <t xml:space="preserve">Zatrudnienie 2 tłumaczy do tłumaczenia symultanicznego online z wykorzystaniem odpowiedniego oprogramowania na jeden dzień spotkania </t>
  </si>
  <si>
    <t>Zatrudnienie 2 tłumaczy do tłumaczenia symultanicznego online z wykorzystaniem odpowiedniego oprogramowania przez dwa dni spotkania (poz. 9 x 2)</t>
  </si>
  <si>
    <t>Cena za wykonanie w formie elektronicznej stenogramu w języku polskim z jednego dnia</t>
  </si>
  <si>
    <t>Cena za wykonanie w formie elektronicznej stenogramu w języku polskim z dwóch dni (poz. 11 x 2)</t>
  </si>
  <si>
    <t>Cena za wykonanie w formie elektronicznej stenogramu w języku angielskim lub innym języku UE z dwóch dni (poz.13 x 2)</t>
  </si>
  <si>
    <t>Przygotowanie protokołu z jednego dnia w terminie do 7 dni roboczych od daty zakończenia</t>
  </si>
  <si>
    <t>Przygotowanie protokołu z dwóch dni w terminie do 7 dni roboczych od daty zakończenia (poz. 15 x 2)</t>
  </si>
  <si>
    <t>Zapewnienie tłumaczenia  na język łatwy przez 2 dni spotkania, zgodnie z opisem przedmiotu zamówienia) (poz. 17 x 2)</t>
  </si>
  <si>
    <t>Opracowanie napisów po nagraniu (2 dni), (poz. 21 x 2 dni)ł</t>
  </si>
  <si>
    <t>Zapewnienie SPT (symultanicznego przekazu tekstowego/ napisy na żywo przez 2 dni spotkania, zgodnie z opisem przedmiotu zamówienia) (poz. 19 x 2)</t>
  </si>
  <si>
    <t>Zapewnienie i instalacja programów powiększających i/lub mówiących  przez 2 dni spotkania, zgodnie z opisem przedmiotu zamówienia) (poz. 23 x 2)</t>
  </si>
  <si>
    <t>Zapewnienie tłumaczenia PJM przez 2 dni spotkania, zgodnie z opisem przedmiotu zamówienia) (poz. 25 x 2)</t>
  </si>
  <si>
    <t>2.2	Cena wybranych usług w ramach spotkań on-line , które będzie zlecał Zamawiający (z wagą 5 pkt):
(16+18+20+22+24)</t>
  </si>
  <si>
    <t xml:space="preserve">2. Spotkania online </t>
  </si>
  <si>
    <t xml:space="preserve">3. Spotkanie hybrydowe </t>
  </si>
  <si>
    <t>Zapewnienie platformy do wideokonferencji i obsługi technicznej spotkania hybrydowego zgodnie z opisem przedmiotu zamówienia przez jeden dzień</t>
  </si>
  <si>
    <t>Zapewnienie platformy do wideokonferencji i obsługi technicznej spotkania hybrydowego zgodnie z opisem przedmiotu zamówienia przez dwa dni (poz. 1 x 2 )</t>
  </si>
  <si>
    <t>Zapewnienie w szczególności kamer, ekranów, miksera wizji, stacji streamingowej, wzmacniaczy do multifonów, autoexpandera i obsługi technicznej do przekazu audio-video bieżącej relacji z sali oraz z platformy do wideokonferencji, tj. zapewnienie systemu multimedialnego kompatybilnego z realizacją spotkania stacjonarnego i online wraz z obsługą realizatora/-ów, zgodnie z opisem przedmiotu zamówienia przez jeden dzień</t>
  </si>
  <si>
    <t xml:space="preserve">Zapewnienie w szczególności kamer, ekranów, miksera wizji, stacji streamingowej, wzmacniaczy do multifonów, autoexpandera i obsługi technicznej do przekazu audio-video bieżącej relacji z sali oraz z platformy do wideokonferencji, tj. zapewnienie systemu multimedialnego kompatybilnego z realizacją spotkania stacjonarnego i online wraz z obsługą realizatora/-ów, zgodnie z opisem przedmiotu zamówienia przez jeden dzień (poz. 3 x 2 ) </t>
  </si>
  <si>
    <t xml:space="preserve">Nagrywanie spotkania, w tym tłumaczenia symultanicznego w jednym dniu  </t>
  </si>
  <si>
    <t xml:space="preserve">Nagrywanie spotkania, w tym tłumaczenia symultanicznego przez 2 dni (poz. 5 x 2)ł </t>
  </si>
  <si>
    <t xml:space="preserve">Cena zapewnienia i obsługi systemu elektronicznego głosowania bezprzewodowego, w tym sprzęt i obsługa techniczna sprzętu do głosowania elektronicznego przez jeden dzień spotkania   </t>
  </si>
  <si>
    <t xml:space="preserve">Cena zapewnienia i obsługi systemu elektronicznego głosowania bezprzewodowego, w tym sprzęt i obsługa techniczna sprzętu do głosowania elektronicznego przez dwa dni spotkania (poz. 7 x 2)   </t>
  </si>
  <si>
    <t>Zapewnienie koordynatora, który będzie na bieżąco monitorował przebieg spotkania hybrydowego  i rozwiązywał problemy techniczne</t>
  </si>
  <si>
    <t>Zapewnienie koordynatora, który będzie na bieżąco monitorował przebieg spotkania hybrydowego i rozwiązywał problemy techniczne (poz. 9 x 2)</t>
  </si>
  <si>
    <t>Zatrudnienie 2 tłumaczy do tłumaczenia symultanicznego online z wykorzystaniem odpowiedniego oprogramowania na jeden dzień spotkania</t>
  </si>
  <si>
    <t xml:space="preserve">Zatrudnienie 2 tłumaczy do tłumaczenia symultanicznego online z wykorzystaniem odpowiedniego oprogramowania przez dwa dni spotkania (poz. 11 x 2)  </t>
  </si>
  <si>
    <t>Cena za wykonanie w formie elektronicznej stenogramu w języku polskim z dwóch dni (poz. 13 x 2)</t>
  </si>
  <si>
    <t xml:space="preserve"> Cena za wykonanie w formie elektronicznej stenogramu w języku angielskim lub innym języku UE z jednego dnia</t>
  </si>
  <si>
    <t>Cena za wykonanie w formie elektronicznej stenogramu w języku angielskim lub innym języku UE z dwóch dni (poz.15 x 2)</t>
  </si>
  <si>
    <t xml:space="preserve">Przygotowanie protokołu z jednego dnia w terminie do 7 dni roboczych od daty zakończenia  </t>
  </si>
  <si>
    <t>Przygotowanie protokołu z dwóch dni w terminie do 7 dni roboczych od daty zakończenia (poz. 17 x 2)</t>
  </si>
  <si>
    <t>Zapewnienie tłumaczenia na język łatwy przez 1 dzień spotkania, zgodnie z opisem przedmiotu zamówienia)</t>
  </si>
  <si>
    <t xml:space="preserve"> Zapewnienie tłumaczenia na język łatwy przez 2 dni spotkania, zgodnie z opisem przedmiotu zamówienia) (poz. 19 x 2)</t>
  </si>
  <si>
    <t>Zapewnienie SPT (symultanicznego przekazu tekstowego/ napisy na żywo przez 2 dni spotkania, zgodnie z opisem przedmiotu zamówienia) (poz. 21 x 2)</t>
  </si>
  <si>
    <t>Opracowanie napisów po nagraniu (2 dni), (poz. 23 x 2 dni)</t>
  </si>
  <si>
    <t xml:space="preserve">Zapewnienie i instalacja programów powiększających i/lub mówiących  przez 2 dni spotkania, zgodnie z opisem przedmiotu zamówienia) (poz. 25 x 2) </t>
  </si>
  <si>
    <t>Zapewnienie tłumaczenia PJM przez 2 dni spotkania, zgodnie z opisem przedmiotu zamówienia) (poz. 27 x 2)</t>
  </si>
  <si>
    <t>3.1	Cena wybranych usług w ramach spotkań hybrydowych, które będzie zlecał Zamawiający (z wagą 20 pkt):
(2+4+6+8+10+12+14+16+18+20+22+24+26+28)</t>
  </si>
  <si>
    <t>Łączna cena brutto (1.1+1.2+2.1+2.2+3.1)</t>
  </si>
  <si>
    <t xml:space="preserve"> Łączna cena netto (1.1+1.2+2.1+2.2+3.1)</t>
  </si>
  <si>
    <t xml:space="preserve"> 1.1 Cena wybranych usług w ramach spotkań stacjonarnych, które będzie zlecał Zamawiający 
(z wagą 25 pkt):
(2+4+10+14+16+18+22+24+30+32+34+37+39+43+45+47+49+51+53+59+65+83+85+89)</t>
  </si>
  <si>
    <t xml:space="preserve">2.1	Cena wybranych usług w ramach spotkań on-line, które będzie zlecał Zamawiający (z wagą 25 pkt):
(2+4+6+8+10+12+14+26)	</t>
  </si>
  <si>
    <t xml:space="preserve">UWAGA! W kolumnie D w pozycjach, gdzie wyświetla się "- zł" proszę nie wprowadzać danych, kwoty zliczają się automatycznie. </t>
  </si>
  <si>
    <t>Wykonanie i utrwalenie w formie zapisu cyfrowego zdjęć przez 2 dni oraz przekazanie/przesłanie ich do Zamawiającego (poz. 44 x 2)</t>
  </si>
  <si>
    <r>
      <t>Cena za wynajęcie sali konferencyjnej o powierzchni do 60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 wraz z wyposażeniem (nagłośnienie, multifony, mikrofony oraz obsługa techniczna, słuchawki do odbioru tłumaczenia, laptop, projektory, internet, 2 ekrany, tablica flipchartowa, markery, odpowiednia ilość przedłużaczy/ listew z funkcją przeciwprzepięciową (5 szt.),  dostęp do Internetu WiFi, dostęp do urządzenia wielofunkcyjnego z papierem) na 2 dni (poz. 88 x 2)</t>
    </r>
  </si>
  <si>
    <t>Zał. nr 1a  do formularza ofertowego: FORMULARZ CENOWY</t>
  </si>
  <si>
    <t>Zapewnienie pętli indukcyjnej  przez 1 dzień spotkania, np. powierzchniowej, stanowiskowej, indywidualnej , zgodnie z opisem przedmiotu zamówienia)</t>
  </si>
  <si>
    <t>Zapewnienie pętli indukcyjnej, np. powierzchniowej, stanowiskowej, indywidualnej przez 2 dni spotkania, zgodnie z opisem przedmiotu zamówienia) (poz. 68 x 2)</t>
  </si>
  <si>
    <t>cena za wynajem 1 stołu na 1 dzień spotkania- brutto ……………. Zł</t>
  </si>
  <si>
    <t>1.2 Cena wybranych usług w ramach spotkań stacjonarnych, które będzie zlecał Zamawiający 
(z wagą 5pkt): (6+8+12+20+26+28+35+41+55+57+61+63+67+69+71+73+75+77+79+81+87+91+93)</t>
  </si>
  <si>
    <t>cena za wynajem 5 stołów na 2 dni spotkania (poz. 92x 5x 2)</t>
  </si>
  <si>
    <t>CENA BRUTTO w zł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</si>
</sst>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7"/>
      <color theme="1"/>
      <name val="Times New Roman"/>
      <family val="1"/>
      <charset val="238"/>
    </font>
    <font>
      <vertAlign val="superscript"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1"/>
      <charset val="238"/>
    </font>
    <font>
      <b/>
      <sz val="11"/>
      <color theme="1"/>
      <name val="Aptos Narrow"/>
      <family val="2"/>
      <scheme val="minor"/>
    </font>
    <font>
      <sz val="11"/>
      <name val="Aptos Narrow"/>
      <family val="2"/>
      <charset val="238"/>
      <scheme val="minor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/>
    </xf>
    <xf numFmtId="0" fontId="7" fillId="0" borderId="1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44" fontId="0" fillId="0" borderId="0" xfId="1" applyFont="1"/>
    <xf numFmtId="44" fontId="9" fillId="0" borderId="2" xfId="1" applyFont="1" applyBorder="1" applyAlignment="1">
      <alignment horizontal="center" vertical="center"/>
    </xf>
    <xf numFmtId="44" fontId="0" fillId="0" borderId="7" xfId="1" applyFont="1" applyBorder="1"/>
    <xf numFmtId="44" fontId="4" fillId="0" borderId="7" xfId="1" applyFont="1" applyBorder="1" applyAlignment="1">
      <alignment horizontal="justify" vertical="center"/>
    </xf>
    <xf numFmtId="44" fontId="0" fillId="0" borderId="10" xfId="1" applyFont="1" applyBorder="1"/>
    <xf numFmtId="0" fontId="4" fillId="0" borderId="9" xfId="0" applyFont="1" applyBorder="1"/>
    <xf numFmtId="0" fontId="4" fillId="0" borderId="4" xfId="0" applyFont="1" applyBorder="1" applyAlignment="1">
      <alignment horizontal="justify" vertical="center"/>
    </xf>
    <xf numFmtId="44" fontId="0" fillId="0" borderId="5" xfId="1" applyFont="1" applyBorder="1"/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14" xfId="0" applyBorder="1" applyAlignment="1">
      <alignment vertical="center"/>
    </xf>
    <xf numFmtId="0" fontId="10" fillId="0" borderId="6" xfId="0" applyFont="1" applyBorder="1" applyAlignment="1">
      <alignment vertical="center"/>
    </xf>
    <xf numFmtId="0" fontId="11" fillId="0" borderId="1" xfId="0" applyFont="1" applyBorder="1" applyAlignment="1">
      <alignment horizontal="justify" vertical="center"/>
    </xf>
    <xf numFmtId="0" fontId="9" fillId="0" borderId="0" xfId="0" applyFont="1"/>
    <xf numFmtId="0" fontId="9" fillId="0" borderId="0" xfId="0" applyFont="1" applyAlignment="1">
      <alignment wrapText="1"/>
    </xf>
    <xf numFmtId="44" fontId="9" fillId="0" borderId="0" xfId="1" applyFont="1"/>
    <xf numFmtId="0" fontId="14" fillId="0" borderId="0" xfId="0" applyFont="1" applyAlignment="1">
      <alignment horizontal="justify" vertical="center" wrapText="1"/>
    </xf>
    <xf numFmtId="44" fontId="13" fillId="0" borderId="0" xfId="1" applyFont="1"/>
    <xf numFmtId="0" fontId="3" fillId="0" borderId="0" xfId="0" applyFont="1" applyAlignment="1">
      <alignment horizontal="justify" vertical="center" wrapText="1"/>
    </xf>
    <xf numFmtId="0" fontId="9" fillId="2" borderId="0" xfId="0" applyFont="1" applyFill="1"/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53298-F600-4682-8F95-81EE96A5FFF8}">
  <dimension ref="B1:F173"/>
  <sheetViews>
    <sheetView tabSelected="1" topLeftCell="A151" workbookViewId="0">
      <selection activeCell="H157" sqref="H157"/>
    </sheetView>
  </sheetViews>
  <sheetFormatPr defaultRowHeight="14.4" x14ac:dyDescent="0.3"/>
  <cols>
    <col min="2" max="2" width="4" style="2" customWidth="1"/>
    <col min="3" max="3" width="109.5546875" bestFit="1" customWidth="1"/>
    <col min="4" max="4" width="18.88671875" style="10" customWidth="1"/>
  </cols>
  <sheetData>
    <row r="1" spans="2:4" x14ac:dyDescent="0.3">
      <c r="C1" s="25" t="s">
        <v>145</v>
      </c>
    </row>
    <row r="3" spans="2:4" x14ac:dyDescent="0.3">
      <c r="C3" s="31" t="s">
        <v>142</v>
      </c>
    </row>
    <row r="4" spans="2:4" ht="15" thickBot="1" x14ac:dyDescent="0.35"/>
    <row r="5" spans="2:4" s="3" customFormat="1" ht="15" thickBot="1" x14ac:dyDescent="0.35">
      <c r="B5" s="9" t="s">
        <v>86</v>
      </c>
      <c r="C5" s="9" t="s">
        <v>87</v>
      </c>
      <c r="D5" s="11" t="s">
        <v>151</v>
      </c>
    </row>
    <row r="6" spans="2:4" x14ac:dyDescent="0.3">
      <c r="B6" s="19"/>
      <c r="C6" s="32" t="s">
        <v>0</v>
      </c>
      <c r="D6" s="33"/>
    </row>
    <row r="7" spans="2:4" ht="28.8" x14ac:dyDescent="0.3">
      <c r="B7" s="18">
        <v>1</v>
      </c>
      <c r="C7" s="4" t="s">
        <v>1</v>
      </c>
      <c r="D7" s="12"/>
    </row>
    <row r="8" spans="2:4" ht="28.8" x14ac:dyDescent="0.3">
      <c r="B8" s="18">
        <f>B7+1</f>
        <v>2</v>
      </c>
      <c r="C8" s="4" t="s">
        <v>2</v>
      </c>
      <c r="D8" s="12">
        <f>ROUND((D7*20),2)</f>
        <v>0</v>
      </c>
    </row>
    <row r="9" spans="2:4" ht="28.8" x14ac:dyDescent="0.3">
      <c r="B9" s="18">
        <f t="shared" ref="B9:B72" si="0">B8+1</f>
        <v>3</v>
      </c>
      <c r="C9" s="4" t="s">
        <v>3</v>
      </c>
      <c r="D9" s="12"/>
    </row>
    <row r="10" spans="2:4" ht="28.8" x14ac:dyDescent="0.3">
      <c r="B10" s="18">
        <f t="shared" si="0"/>
        <v>4</v>
      </c>
      <c r="C10" s="4" t="s">
        <v>4</v>
      </c>
      <c r="D10" s="12">
        <f>ROUND((D9*45),2)</f>
        <v>0</v>
      </c>
    </row>
    <row r="11" spans="2:4" x14ac:dyDescent="0.3">
      <c r="B11" s="18">
        <f t="shared" si="0"/>
        <v>5</v>
      </c>
      <c r="C11" s="4" t="s">
        <v>5</v>
      </c>
      <c r="D11" s="12"/>
    </row>
    <row r="12" spans="2:4" x14ac:dyDescent="0.3">
      <c r="B12" s="18">
        <f t="shared" si="0"/>
        <v>6</v>
      </c>
      <c r="C12" s="4" t="s">
        <v>6</v>
      </c>
      <c r="D12" s="12">
        <f>ROUND((D11*5),2)</f>
        <v>0</v>
      </c>
    </row>
    <row r="13" spans="2:4" x14ac:dyDescent="0.3">
      <c r="B13" s="18">
        <f t="shared" si="0"/>
        <v>7</v>
      </c>
      <c r="C13" s="4" t="s">
        <v>7</v>
      </c>
      <c r="D13" s="12"/>
    </row>
    <row r="14" spans="2:4" x14ac:dyDescent="0.3">
      <c r="B14" s="18">
        <f t="shared" si="0"/>
        <v>8</v>
      </c>
      <c r="C14" s="5" t="s">
        <v>8</v>
      </c>
      <c r="D14" s="12">
        <f>ROUND((D13*5),2)</f>
        <v>0</v>
      </c>
    </row>
    <row r="15" spans="2:4" x14ac:dyDescent="0.3">
      <c r="B15" s="18">
        <f t="shared" si="0"/>
        <v>9</v>
      </c>
      <c r="C15" s="4" t="s">
        <v>9</v>
      </c>
      <c r="D15" s="12"/>
    </row>
    <row r="16" spans="2:4" x14ac:dyDescent="0.3">
      <c r="B16" s="18">
        <f t="shared" si="0"/>
        <v>10</v>
      </c>
      <c r="C16" s="4" t="s">
        <v>10</v>
      </c>
      <c r="D16" s="12">
        <f>ROUND((D15*2*45),2)</f>
        <v>0</v>
      </c>
    </row>
    <row r="17" spans="2:4" x14ac:dyDescent="0.3">
      <c r="B17" s="18">
        <f t="shared" si="0"/>
        <v>11</v>
      </c>
      <c r="C17" s="4" t="s">
        <v>11</v>
      </c>
      <c r="D17" s="12"/>
    </row>
    <row r="18" spans="2:4" x14ac:dyDescent="0.3">
      <c r="B18" s="18">
        <f t="shared" si="0"/>
        <v>12</v>
      </c>
      <c r="C18" s="4" t="s">
        <v>12</v>
      </c>
      <c r="D18" s="12">
        <f>ROUND((D17*3*2*45),2)</f>
        <v>0</v>
      </c>
    </row>
    <row r="19" spans="2:4" x14ac:dyDescent="0.3">
      <c r="B19" s="18">
        <f t="shared" si="0"/>
        <v>13</v>
      </c>
      <c r="C19" s="4" t="s">
        <v>13</v>
      </c>
      <c r="D19" s="12"/>
    </row>
    <row r="20" spans="2:4" ht="28.8" x14ac:dyDescent="0.3">
      <c r="B20" s="18">
        <f t="shared" si="0"/>
        <v>14</v>
      </c>
      <c r="C20" s="4" t="s">
        <v>14</v>
      </c>
      <c r="D20" s="12">
        <f>ROUND((D19*2*45),2)</f>
        <v>0</v>
      </c>
    </row>
    <row r="21" spans="2:4" x14ac:dyDescent="0.3">
      <c r="B21" s="18">
        <f t="shared" si="0"/>
        <v>15</v>
      </c>
      <c r="C21" s="4" t="s">
        <v>15</v>
      </c>
      <c r="D21" s="12"/>
    </row>
    <row r="22" spans="2:4" x14ac:dyDescent="0.3">
      <c r="B22" s="18">
        <f t="shared" si="0"/>
        <v>16</v>
      </c>
      <c r="C22" s="4" t="s">
        <v>17</v>
      </c>
      <c r="D22" s="12">
        <f>ROUND((D21*20),2)</f>
        <v>0</v>
      </c>
    </row>
    <row r="23" spans="2:4" x14ac:dyDescent="0.3">
      <c r="B23" s="18">
        <f t="shared" si="0"/>
        <v>17</v>
      </c>
      <c r="C23" s="4" t="s">
        <v>16</v>
      </c>
      <c r="D23" s="12"/>
    </row>
    <row r="24" spans="2:4" x14ac:dyDescent="0.3">
      <c r="B24" s="18">
        <f t="shared" si="0"/>
        <v>18</v>
      </c>
      <c r="C24" s="4" t="s">
        <v>18</v>
      </c>
      <c r="D24" s="12">
        <f>ROUND((D23*45),2)</f>
        <v>0</v>
      </c>
    </row>
    <row r="25" spans="2:4" x14ac:dyDescent="0.3">
      <c r="B25" s="18">
        <f t="shared" si="0"/>
        <v>19</v>
      </c>
      <c r="C25" s="4" t="s">
        <v>19</v>
      </c>
      <c r="D25" s="12"/>
    </row>
    <row r="26" spans="2:4" x14ac:dyDescent="0.3">
      <c r="B26" s="18">
        <f t="shared" si="0"/>
        <v>20</v>
      </c>
      <c r="C26" s="4" t="s">
        <v>20</v>
      </c>
      <c r="D26" s="12">
        <f>ROUND((D25*5),2)</f>
        <v>0</v>
      </c>
    </row>
    <row r="27" spans="2:4" x14ac:dyDescent="0.3">
      <c r="B27" s="18">
        <f t="shared" si="0"/>
        <v>21</v>
      </c>
      <c r="C27" s="4" t="s">
        <v>21</v>
      </c>
      <c r="D27" s="12"/>
    </row>
    <row r="28" spans="2:4" x14ac:dyDescent="0.3">
      <c r="B28" s="18">
        <f t="shared" si="0"/>
        <v>22</v>
      </c>
      <c r="C28" s="4" t="s">
        <v>22</v>
      </c>
      <c r="D28" s="12">
        <f>ROUND((D27*45),2)</f>
        <v>0</v>
      </c>
    </row>
    <row r="29" spans="2:4" ht="59.4" x14ac:dyDescent="0.3">
      <c r="B29" s="18">
        <f t="shared" si="0"/>
        <v>23</v>
      </c>
      <c r="C29" s="4" t="s">
        <v>23</v>
      </c>
      <c r="D29" s="12"/>
    </row>
    <row r="30" spans="2:4" ht="59.4" x14ac:dyDescent="0.3">
      <c r="B30" s="18">
        <f t="shared" si="0"/>
        <v>24</v>
      </c>
      <c r="C30" s="4" t="s">
        <v>24</v>
      </c>
      <c r="D30" s="12">
        <f>ROUND((D29*2),2)</f>
        <v>0</v>
      </c>
    </row>
    <row r="31" spans="2:4" ht="57.6" x14ac:dyDescent="0.3">
      <c r="B31" s="18">
        <f t="shared" si="0"/>
        <v>25</v>
      </c>
      <c r="C31" s="4" t="s">
        <v>25</v>
      </c>
      <c r="D31" s="12"/>
    </row>
    <row r="32" spans="2:4" ht="57.6" x14ac:dyDescent="0.3">
      <c r="B32" s="18">
        <f t="shared" si="0"/>
        <v>26</v>
      </c>
      <c r="C32" s="4" t="s">
        <v>26</v>
      </c>
      <c r="D32" s="12">
        <f>ROUND((D31*2),2)</f>
        <v>0</v>
      </c>
    </row>
    <row r="33" spans="2:4" ht="28.8" x14ac:dyDescent="0.3">
      <c r="B33" s="18">
        <f t="shared" si="0"/>
        <v>27</v>
      </c>
      <c r="C33" s="4" t="s">
        <v>27</v>
      </c>
      <c r="D33" s="12"/>
    </row>
    <row r="34" spans="2:4" ht="28.8" x14ac:dyDescent="0.3">
      <c r="B34" s="18">
        <f t="shared" si="0"/>
        <v>28</v>
      </c>
      <c r="C34" s="4" t="s">
        <v>28</v>
      </c>
      <c r="D34" s="12">
        <f>ROUND((D33*10),2)</f>
        <v>0</v>
      </c>
    </row>
    <row r="35" spans="2:4" x14ac:dyDescent="0.3">
      <c r="B35" s="18">
        <f t="shared" si="0"/>
        <v>29</v>
      </c>
      <c r="C35" s="4" t="s">
        <v>29</v>
      </c>
      <c r="D35" s="12"/>
    </row>
    <row r="36" spans="2:4" x14ac:dyDescent="0.3">
      <c r="B36" s="18">
        <f t="shared" si="0"/>
        <v>30</v>
      </c>
      <c r="C36" s="4" t="s">
        <v>30</v>
      </c>
      <c r="D36" s="12">
        <f>ROUND((D35*2),2)</f>
        <v>0</v>
      </c>
    </row>
    <row r="37" spans="2:4" x14ac:dyDescent="0.3">
      <c r="B37" s="18">
        <f t="shared" si="0"/>
        <v>31</v>
      </c>
      <c r="C37" s="4" t="s">
        <v>31</v>
      </c>
      <c r="D37" s="12"/>
    </row>
    <row r="38" spans="2:4" x14ac:dyDescent="0.3">
      <c r="B38" s="18">
        <f t="shared" si="0"/>
        <v>32</v>
      </c>
      <c r="C38" s="4" t="s">
        <v>32</v>
      </c>
      <c r="D38" s="13">
        <f>ROUND((D37*50*2),2)</f>
        <v>0</v>
      </c>
    </row>
    <row r="39" spans="2:4" x14ac:dyDescent="0.3">
      <c r="B39" s="18">
        <f t="shared" si="0"/>
        <v>33</v>
      </c>
      <c r="C39" s="4" t="s">
        <v>33</v>
      </c>
      <c r="D39" s="12"/>
    </row>
    <row r="40" spans="2:4" x14ac:dyDescent="0.3">
      <c r="B40" s="18">
        <f t="shared" si="0"/>
        <v>34</v>
      </c>
      <c r="C40" s="4" t="s">
        <v>34</v>
      </c>
      <c r="D40" s="12">
        <f>ROUND((D39*3*30),2)</f>
        <v>0</v>
      </c>
    </row>
    <row r="41" spans="2:4" x14ac:dyDescent="0.3">
      <c r="B41" s="18">
        <f t="shared" si="0"/>
        <v>35</v>
      </c>
      <c r="C41" s="6" t="s">
        <v>35</v>
      </c>
      <c r="D41" s="12">
        <f>ROUND((D39*5*30),2)</f>
        <v>0</v>
      </c>
    </row>
    <row r="42" spans="2:4" ht="28.8" x14ac:dyDescent="0.3">
      <c r="B42" s="18">
        <f t="shared" si="0"/>
        <v>36</v>
      </c>
      <c r="C42" s="4" t="s">
        <v>36</v>
      </c>
      <c r="D42" s="12"/>
    </row>
    <row r="43" spans="2:4" ht="28.8" x14ac:dyDescent="0.3">
      <c r="B43" s="18">
        <f t="shared" si="0"/>
        <v>37</v>
      </c>
      <c r="C43" s="4" t="s">
        <v>37</v>
      </c>
      <c r="D43" s="12">
        <f>ROUND((D42*2),2)</f>
        <v>0</v>
      </c>
    </row>
    <row r="44" spans="2:4" ht="28.8" x14ac:dyDescent="0.3">
      <c r="B44" s="18">
        <f t="shared" si="0"/>
        <v>38</v>
      </c>
      <c r="C44" s="4" t="s">
        <v>38</v>
      </c>
      <c r="D44" s="12"/>
    </row>
    <row r="45" spans="2:4" ht="28.8" x14ac:dyDescent="0.3">
      <c r="B45" s="18">
        <f t="shared" si="0"/>
        <v>39</v>
      </c>
      <c r="C45" s="4" t="s">
        <v>39</v>
      </c>
      <c r="D45" s="12">
        <f>ROUND((D44*2),2)</f>
        <v>0</v>
      </c>
    </row>
    <row r="46" spans="2:4" x14ac:dyDescent="0.3">
      <c r="B46" s="18">
        <f t="shared" si="0"/>
        <v>40</v>
      </c>
      <c r="C46" s="4" t="s">
        <v>41</v>
      </c>
      <c r="D46" s="12"/>
    </row>
    <row r="47" spans="2:4" x14ac:dyDescent="0.3">
      <c r="B47" s="18">
        <f t="shared" si="0"/>
        <v>41</v>
      </c>
      <c r="C47" s="4" t="s">
        <v>42</v>
      </c>
      <c r="D47" s="12">
        <f>ROUND((D46*2),2)</f>
        <v>0</v>
      </c>
    </row>
    <row r="48" spans="2:4" x14ac:dyDescent="0.3">
      <c r="B48" s="18">
        <f t="shared" si="0"/>
        <v>42</v>
      </c>
      <c r="C48" s="4" t="s">
        <v>43</v>
      </c>
      <c r="D48" s="12"/>
    </row>
    <row r="49" spans="2:4" x14ac:dyDescent="0.3">
      <c r="B49" s="18">
        <f t="shared" si="0"/>
        <v>43</v>
      </c>
      <c r="C49" s="4" t="s">
        <v>44</v>
      </c>
      <c r="D49" s="12">
        <f>ROUND((D48*2),2)</f>
        <v>0</v>
      </c>
    </row>
    <row r="50" spans="2:4" x14ac:dyDescent="0.3">
      <c r="B50" s="18">
        <f t="shared" si="0"/>
        <v>44</v>
      </c>
      <c r="C50" s="4" t="s">
        <v>40</v>
      </c>
      <c r="D50" s="12"/>
    </row>
    <row r="51" spans="2:4" ht="28.8" x14ac:dyDescent="0.3">
      <c r="B51" s="23">
        <f t="shared" si="0"/>
        <v>45</v>
      </c>
      <c r="C51" s="24" t="s">
        <v>143</v>
      </c>
      <c r="D51" s="12">
        <f>ROUND((D50*2),2)</f>
        <v>0</v>
      </c>
    </row>
    <row r="52" spans="2:4" x14ac:dyDescent="0.3">
      <c r="B52" s="18">
        <f t="shared" si="0"/>
        <v>46</v>
      </c>
      <c r="C52" s="4" t="s">
        <v>45</v>
      </c>
      <c r="D52" s="12"/>
    </row>
    <row r="53" spans="2:4" x14ac:dyDescent="0.3">
      <c r="B53" s="18">
        <f t="shared" si="0"/>
        <v>47</v>
      </c>
      <c r="C53" s="4" t="s">
        <v>46</v>
      </c>
      <c r="D53" s="12">
        <f>ROUND((D52*2*30),2)</f>
        <v>0</v>
      </c>
    </row>
    <row r="54" spans="2:4" x14ac:dyDescent="0.3">
      <c r="B54" s="18">
        <f t="shared" si="0"/>
        <v>48</v>
      </c>
      <c r="C54" s="4" t="s">
        <v>47</v>
      </c>
      <c r="D54" s="12"/>
    </row>
    <row r="55" spans="2:4" x14ac:dyDescent="0.3">
      <c r="B55" s="18">
        <f t="shared" si="0"/>
        <v>49</v>
      </c>
      <c r="C55" s="4" t="s">
        <v>48</v>
      </c>
      <c r="D55" s="12">
        <f>ROUND((D54*2),2)</f>
        <v>0</v>
      </c>
    </row>
    <row r="56" spans="2:4" x14ac:dyDescent="0.3">
      <c r="B56" s="18">
        <f t="shared" si="0"/>
        <v>50</v>
      </c>
      <c r="C56" s="4" t="s">
        <v>49</v>
      </c>
      <c r="D56" s="12"/>
    </row>
    <row r="57" spans="2:4" x14ac:dyDescent="0.3">
      <c r="B57" s="18">
        <f t="shared" si="0"/>
        <v>51</v>
      </c>
      <c r="C57" s="4" t="s">
        <v>50</v>
      </c>
      <c r="D57" s="12">
        <f>ROUND((D56*2),2)</f>
        <v>0</v>
      </c>
    </row>
    <row r="58" spans="2:4" x14ac:dyDescent="0.3">
      <c r="B58" s="18">
        <f t="shared" si="0"/>
        <v>52</v>
      </c>
      <c r="C58" s="4" t="s">
        <v>51</v>
      </c>
      <c r="D58" s="12"/>
    </row>
    <row r="59" spans="2:4" x14ac:dyDescent="0.3">
      <c r="B59" s="18">
        <f t="shared" si="0"/>
        <v>53</v>
      </c>
      <c r="C59" s="4" t="s">
        <v>52</v>
      </c>
      <c r="D59" s="12">
        <f>ROUND((D58*2*2),2)</f>
        <v>0</v>
      </c>
    </row>
    <row r="60" spans="2:4" ht="43.2" x14ac:dyDescent="0.3">
      <c r="B60" s="18">
        <f t="shared" si="0"/>
        <v>54</v>
      </c>
      <c r="C60" s="4" t="s">
        <v>53</v>
      </c>
      <c r="D60" s="12"/>
    </row>
    <row r="61" spans="2:4" ht="43.2" x14ac:dyDescent="0.3">
      <c r="B61" s="18">
        <f t="shared" si="0"/>
        <v>55</v>
      </c>
      <c r="C61" s="4" t="s">
        <v>54</v>
      </c>
      <c r="D61" s="12">
        <f>ROUND((D60*2),2)</f>
        <v>0</v>
      </c>
    </row>
    <row r="62" spans="2:4" x14ac:dyDescent="0.3">
      <c r="B62" s="18">
        <f t="shared" si="0"/>
        <v>56</v>
      </c>
      <c r="C62" s="4" t="s">
        <v>55</v>
      </c>
      <c r="D62" s="12"/>
    </row>
    <row r="63" spans="2:4" x14ac:dyDescent="0.3">
      <c r="B63" s="18">
        <f t="shared" si="0"/>
        <v>57</v>
      </c>
      <c r="C63" s="4" t="s">
        <v>56</v>
      </c>
      <c r="D63" s="12">
        <f>ROUND((D62*2),2)</f>
        <v>0</v>
      </c>
    </row>
    <row r="64" spans="2:4" ht="72" x14ac:dyDescent="0.3">
      <c r="B64" s="18">
        <f t="shared" si="0"/>
        <v>58</v>
      </c>
      <c r="C64" s="7" t="s">
        <v>57</v>
      </c>
      <c r="D64" s="12"/>
    </row>
    <row r="65" spans="2:4" ht="72" x14ac:dyDescent="0.3">
      <c r="B65" s="18">
        <f t="shared" si="0"/>
        <v>59</v>
      </c>
      <c r="C65" s="4" t="s">
        <v>58</v>
      </c>
      <c r="D65" s="12">
        <f>ROUND((D64*2),2)</f>
        <v>0</v>
      </c>
    </row>
    <row r="66" spans="2:4" ht="28.8" x14ac:dyDescent="0.3">
      <c r="B66" s="18">
        <f t="shared" si="0"/>
        <v>60</v>
      </c>
      <c r="C66" s="4" t="s">
        <v>59</v>
      </c>
      <c r="D66" s="12"/>
    </row>
    <row r="67" spans="2:4" ht="28.8" x14ac:dyDescent="0.3">
      <c r="B67" s="18">
        <f t="shared" si="0"/>
        <v>61</v>
      </c>
      <c r="C67" s="4" t="s">
        <v>60</v>
      </c>
      <c r="D67" s="12">
        <f>ROUND((D66*2),2)</f>
        <v>0</v>
      </c>
    </row>
    <row r="68" spans="2:4" x14ac:dyDescent="0.3">
      <c r="B68" s="18">
        <f t="shared" si="0"/>
        <v>62</v>
      </c>
      <c r="C68" s="4" t="s">
        <v>61</v>
      </c>
      <c r="D68" s="12"/>
    </row>
    <row r="69" spans="2:4" x14ac:dyDescent="0.3">
      <c r="B69" s="18">
        <f t="shared" si="0"/>
        <v>63</v>
      </c>
      <c r="C69" s="4" t="s">
        <v>62</v>
      </c>
      <c r="D69" s="12">
        <f>ROUND((D68*2),2)</f>
        <v>0</v>
      </c>
    </row>
    <row r="70" spans="2:4" ht="28.8" x14ac:dyDescent="0.3">
      <c r="B70" s="18">
        <f t="shared" si="0"/>
        <v>64</v>
      </c>
      <c r="C70" s="4" t="s">
        <v>63</v>
      </c>
      <c r="D70" s="12"/>
    </row>
    <row r="71" spans="2:4" ht="28.8" x14ac:dyDescent="0.3">
      <c r="B71" s="18">
        <f t="shared" si="0"/>
        <v>65</v>
      </c>
      <c r="C71" s="4" t="s">
        <v>65</v>
      </c>
      <c r="D71" s="12">
        <f>ROUND((D70*2),2)</f>
        <v>0</v>
      </c>
    </row>
    <row r="72" spans="2:4" x14ac:dyDescent="0.3">
      <c r="B72" s="18">
        <f t="shared" si="0"/>
        <v>66</v>
      </c>
      <c r="C72" s="4" t="s">
        <v>64</v>
      </c>
      <c r="D72" s="12"/>
    </row>
    <row r="73" spans="2:4" x14ac:dyDescent="0.3">
      <c r="B73" s="18">
        <f t="shared" ref="B73:B74" si="1">B72+1</f>
        <v>67</v>
      </c>
      <c r="C73" s="4" t="s">
        <v>66</v>
      </c>
      <c r="D73" s="12">
        <f>ROUND((D72*2),2)</f>
        <v>0</v>
      </c>
    </row>
    <row r="74" spans="2:4" ht="28.8" x14ac:dyDescent="0.3">
      <c r="B74" s="18">
        <f t="shared" si="1"/>
        <v>68</v>
      </c>
      <c r="C74" s="4" t="s">
        <v>146</v>
      </c>
      <c r="D74" s="12"/>
    </row>
    <row r="75" spans="2:4" ht="28.8" x14ac:dyDescent="0.3">
      <c r="B75" s="18">
        <f t="shared" ref="B75" si="2">B74+1</f>
        <v>69</v>
      </c>
      <c r="C75" s="4" t="s">
        <v>147</v>
      </c>
      <c r="D75" s="12">
        <f>ROUND((D74*2),2)</f>
        <v>0</v>
      </c>
    </row>
    <row r="76" spans="2:4" x14ac:dyDescent="0.3">
      <c r="B76" s="18">
        <f t="shared" ref="B76:B97" si="3">B75+1</f>
        <v>70</v>
      </c>
      <c r="C76" s="4" t="s">
        <v>67</v>
      </c>
      <c r="D76" s="12"/>
    </row>
    <row r="77" spans="2:4" x14ac:dyDescent="0.3">
      <c r="B77" s="18">
        <f t="shared" si="3"/>
        <v>71</v>
      </c>
      <c r="C77" s="4" t="s">
        <v>68</v>
      </c>
      <c r="D77" s="12">
        <f>ROUND((D76*2),2)</f>
        <v>0</v>
      </c>
    </row>
    <row r="78" spans="2:4" ht="28.8" x14ac:dyDescent="0.3">
      <c r="B78" s="18">
        <f t="shared" si="3"/>
        <v>72</v>
      </c>
      <c r="C78" s="4" t="s">
        <v>69</v>
      </c>
      <c r="D78" s="12"/>
    </row>
    <row r="79" spans="2:4" ht="28.8" x14ac:dyDescent="0.3">
      <c r="B79" s="18">
        <f t="shared" si="3"/>
        <v>73</v>
      </c>
      <c r="C79" s="4" t="s">
        <v>70</v>
      </c>
      <c r="D79" s="12">
        <f>ROUND((D78*2),2)</f>
        <v>0</v>
      </c>
    </row>
    <row r="80" spans="2:4" x14ac:dyDescent="0.3">
      <c r="B80" s="18">
        <f t="shared" si="3"/>
        <v>74</v>
      </c>
      <c r="C80" s="4" t="s">
        <v>71</v>
      </c>
      <c r="D80" s="12"/>
    </row>
    <row r="81" spans="2:4" x14ac:dyDescent="0.3">
      <c r="B81" s="18">
        <f t="shared" si="3"/>
        <v>75</v>
      </c>
      <c r="C81" s="4" t="s">
        <v>72</v>
      </c>
      <c r="D81" s="12">
        <f>ROUND((D80*50),2)</f>
        <v>0</v>
      </c>
    </row>
    <row r="82" spans="2:4" x14ac:dyDescent="0.3">
      <c r="B82" s="18">
        <f t="shared" si="3"/>
        <v>76</v>
      </c>
      <c r="C82" s="4" t="s">
        <v>73</v>
      </c>
      <c r="D82" s="12"/>
    </row>
    <row r="83" spans="2:4" x14ac:dyDescent="0.3">
      <c r="B83" s="18">
        <f t="shared" si="3"/>
        <v>77</v>
      </c>
      <c r="C83" s="4" t="s">
        <v>74</v>
      </c>
      <c r="D83" s="12">
        <f>ROUND((D82*2),2)</f>
        <v>0</v>
      </c>
    </row>
    <row r="84" spans="2:4" x14ac:dyDescent="0.3">
      <c r="B84" s="18">
        <f t="shared" si="3"/>
        <v>78</v>
      </c>
      <c r="C84" s="4" t="s">
        <v>75</v>
      </c>
      <c r="D84" s="12"/>
    </row>
    <row r="85" spans="2:4" x14ac:dyDescent="0.3">
      <c r="B85" s="18">
        <f t="shared" si="3"/>
        <v>79</v>
      </c>
      <c r="C85" s="4" t="s">
        <v>76</v>
      </c>
      <c r="D85" s="12"/>
    </row>
    <row r="86" spans="2:4" x14ac:dyDescent="0.3">
      <c r="B86" s="18">
        <f t="shared" si="3"/>
        <v>80</v>
      </c>
      <c r="C86" s="4" t="s">
        <v>77</v>
      </c>
      <c r="D86" s="12">
        <f>ROUND((D85*50),2)</f>
        <v>0</v>
      </c>
    </row>
    <row r="87" spans="2:4" x14ac:dyDescent="0.3">
      <c r="B87" s="18">
        <f t="shared" si="3"/>
        <v>81</v>
      </c>
      <c r="C87" s="4" t="s">
        <v>78</v>
      </c>
      <c r="D87" s="12"/>
    </row>
    <row r="88" spans="2:4" ht="59.4" x14ac:dyDescent="0.3">
      <c r="B88" s="18">
        <f t="shared" si="3"/>
        <v>82</v>
      </c>
      <c r="C88" s="4" t="s">
        <v>79</v>
      </c>
      <c r="D88" s="12"/>
    </row>
    <row r="89" spans="2:4" ht="59.4" x14ac:dyDescent="0.3">
      <c r="B89" s="18">
        <f t="shared" si="3"/>
        <v>83</v>
      </c>
      <c r="C89" s="4" t="s">
        <v>80</v>
      </c>
      <c r="D89" s="12">
        <f>ROUND((D88*2),2)</f>
        <v>0</v>
      </c>
    </row>
    <row r="90" spans="2:4" x14ac:dyDescent="0.3">
      <c r="B90" s="18">
        <f t="shared" si="3"/>
        <v>84</v>
      </c>
      <c r="C90" s="4" t="s">
        <v>81</v>
      </c>
      <c r="D90" s="12"/>
    </row>
    <row r="91" spans="2:4" x14ac:dyDescent="0.3">
      <c r="B91" s="18">
        <f t="shared" si="3"/>
        <v>85</v>
      </c>
      <c r="C91" s="4" t="s">
        <v>82</v>
      </c>
      <c r="D91" s="12">
        <f>ROUND((D90*2),2)</f>
        <v>0</v>
      </c>
    </row>
    <row r="92" spans="2:4" x14ac:dyDescent="0.3">
      <c r="B92" s="18">
        <f t="shared" si="3"/>
        <v>86</v>
      </c>
      <c r="C92" s="4" t="s">
        <v>83</v>
      </c>
      <c r="D92" s="12"/>
    </row>
    <row r="93" spans="2:4" x14ac:dyDescent="0.3">
      <c r="B93" s="18">
        <f t="shared" si="3"/>
        <v>87</v>
      </c>
      <c r="C93" s="4" t="s">
        <v>84</v>
      </c>
      <c r="D93" s="12">
        <f>ROUND((D92*2*2),2)</f>
        <v>0</v>
      </c>
    </row>
    <row r="94" spans="2:4" ht="59.4" x14ac:dyDescent="0.3">
      <c r="B94" s="18">
        <f t="shared" si="3"/>
        <v>88</v>
      </c>
      <c r="C94" s="4" t="s">
        <v>85</v>
      </c>
      <c r="D94" s="12"/>
    </row>
    <row r="95" spans="2:4" ht="59.4" x14ac:dyDescent="0.3">
      <c r="B95" s="18">
        <f t="shared" si="3"/>
        <v>89</v>
      </c>
      <c r="C95" s="24" t="s">
        <v>144</v>
      </c>
      <c r="D95" s="12">
        <f>ROUND((D88*2),2)</f>
        <v>0</v>
      </c>
    </row>
    <row r="96" spans="2:4" x14ac:dyDescent="0.3">
      <c r="B96" s="18">
        <f t="shared" si="3"/>
        <v>90</v>
      </c>
      <c r="C96" s="4" t="s">
        <v>89</v>
      </c>
      <c r="D96" s="12"/>
    </row>
    <row r="97" spans="2:6" x14ac:dyDescent="0.3">
      <c r="B97" s="18">
        <f t="shared" si="3"/>
        <v>91</v>
      </c>
      <c r="C97" s="4" t="s">
        <v>90</v>
      </c>
      <c r="D97" s="12">
        <f>ROUND((D96*5*2),2)</f>
        <v>0</v>
      </c>
    </row>
    <row r="98" spans="2:6" x14ac:dyDescent="0.3">
      <c r="B98" s="18">
        <v>92</v>
      </c>
      <c r="C98" s="4" t="s">
        <v>148</v>
      </c>
      <c r="D98" s="12"/>
    </row>
    <row r="99" spans="2:6" ht="15" thickBot="1" x14ac:dyDescent="0.35">
      <c r="B99" s="20">
        <v>93</v>
      </c>
      <c r="C99" s="8" t="s">
        <v>150</v>
      </c>
      <c r="D99" s="14">
        <f>ROUND((D98*5*2),2)</f>
        <v>0</v>
      </c>
    </row>
    <row r="100" spans="2:6" x14ac:dyDescent="0.3">
      <c r="C100" s="1"/>
    </row>
    <row r="101" spans="2:6" ht="43.2" x14ac:dyDescent="0.3">
      <c r="C101" s="28" t="s">
        <v>140</v>
      </c>
      <c r="D101" s="29">
        <f>(D8+D10+D16+D20+D22+D24+D28+D30+D36+D38+D40+D43+D45+D49+D51+D53+D55+D57+D59+D65+D71+D89+D91+D95)*25%</f>
        <v>0</v>
      </c>
      <c r="F101" s="10"/>
    </row>
    <row r="102" spans="2:6" ht="28.8" x14ac:dyDescent="0.3">
      <c r="C102" s="30" t="s">
        <v>149</v>
      </c>
      <c r="D102" s="29">
        <f>(D12+D14+D18+D26+D32+D34+D41+D47+D61+D63+D67+D69+D73+D75+D77+D79+D81+D83+D85+D87+D93+D97+D99)*5%</f>
        <v>0</v>
      </c>
      <c r="F102" s="10"/>
    </row>
    <row r="103" spans="2:6" x14ac:dyDescent="0.3">
      <c r="C103" s="1"/>
    </row>
    <row r="104" spans="2:6" ht="15" thickBot="1" x14ac:dyDescent="0.35">
      <c r="C104" s="1"/>
    </row>
    <row r="105" spans="2:6" ht="15" thickBot="1" x14ac:dyDescent="0.35">
      <c r="B105" s="9" t="s">
        <v>86</v>
      </c>
      <c r="C105" s="9" t="s">
        <v>87</v>
      </c>
      <c r="D105" s="11" t="s">
        <v>88</v>
      </c>
    </row>
    <row r="106" spans="2:6" x14ac:dyDescent="0.3">
      <c r="B106" s="21"/>
      <c r="C106" s="32" t="s">
        <v>112</v>
      </c>
      <c r="D106" s="33"/>
    </row>
    <row r="107" spans="2:6" x14ac:dyDescent="0.3">
      <c r="B107" s="18">
        <v>1</v>
      </c>
      <c r="C107" s="4" t="s">
        <v>91</v>
      </c>
      <c r="D107" s="12"/>
    </row>
    <row r="108" spans="2:6" x14ac:dyDescent="0.3">
      <c r="B108" s="18">
        <f>B107+1</f>
        <v>2</v>
      </c>
      <c r="C108" s="4" t="s">
        <v>92</v>
      </c>
      <c r="D108" s="12">
        <f>ROUND((D107*2),2)</f>
        <v>0</v>
      </c>
    </row>
    <row r="109" spans="2:6" x14ac:dyDescent="0.3">
      <c r="B109" s="18">
        <f t="shared" ref="B109:B132" si="4">B108+1</f>
        <v>3</v>
      </c>
      <c r="C109" s="4" t="s">
        <v>93</v>
      </c>
      <c r="D109" s="12"/>
    </row>
    <row r="110" spans="2:6" x14ac:dyDescent="0.3">
      <c r="B110" s="18">
        <f t="shared" si="4"/>
        <v>4</v>
      </c>
      <c r="C110" s="4" t="s">
        <v>94</v>
      </c>
      <c r="D110" s="12">
        <f>ROUND((D109*2),2)</f>
        <v>0</v>
      </c>
    </row>
    <row r="111" spans="2:6" ht="28.8" x14ac:dyDescent="0.3">
      <c r="B111" s="18">
        <f t="shared" si="4"/>
        <v>5</v>
      </c>
      <c r="C111" s="4" t="s">
        <v>95</v>
      </c>
      <c r="D111" s="12"/>
    </row>
    <row r="112" spans="2:6" ht="28.8" x14ac:dyDescent="0.3">
      <c r="B112" s="18">
        <f t="shared" si="4"/>
        <v>6</v>
      </c>
      <c r="C112" s="4" t="s">
        <v>96</v>
      </c>
      <c r="D112" s="12">
        <f>ROUND((D111*2),2)</f>
        <v>0</v>
      </c>
    </row>
    <row r="113" spans="2:4" x14ac:dyDescent="0.3">
      <c r="B113" s="18">
        <f t="shared" si="4"/>
        <v>7</v>
      </c>
      <c r="C113" s="7" t="s">
        <v>97</v>
      </c>
      <c r="D113" s="12"/>
    </row>
    <row r="114" spans="2:4" ht="28.8" x14ac:dyDescent="0.3">
      <c r="B114" s="18">
        <f t="shared" si="4"/>
        <v>8</v>
      </c>
      <c r="C114" s="4" t="s">
        <v>98</v>
      </c>
      <c r="D114" s="12">
        <f>ROUND((D113*2),2)</f>
        <v>0</v>
      </c>
    </row>
    <row r="115" spans="2:4" ht="28.8" x14ac:dyDescent="0.3">
      <c r="B115" s="18">
        <f t="shared" si="4"/>
        <v>9</v>
      </c>
      <c r="C115" s="4" t="s">
        <v>99</v>
      </c>
      <c r="D115" s="12"/>
    </row>
    <row r="116" spans="2:4" ht="28.8" x14ac:dyDescent="0.3">
      <c r="B116" s="18">
        <f t="shared" si="4"/>
        <v>10</v>
      </c>
      <c r="C116" s="4" t="s">
        <v>100</v>
      </c>
      <c r="D116" s="12">
        <f>ROUND((D115*2),2)</f>
        <v>0</v>
      </c>
    </row>
    <row r="117" spans="2:4" x14ac:dyDescent="0.3">
      <c r="B117" s="18">
        <f t="shared" si="4"/>
        <v>11</v>
      </c>
      <c r="C117" s="4" t="s">
        <v>101</v>
      </c>
      <c r="D117" s="12"/>
    </row>
    <row r="118" spans="2:4" x14ac:dyDescent="0.3">
      <c r="B118" s="18">
        <f t="shared" si="4"/>
        <v>12</v>
      </c>
      <c r="C118" s="4" t="s">
        <v>102</v>
      </c>
      <c r="D118" s="12">
        <f>ROUND((D117*2),2)</f>
        <v>0</v>
      </c>
    </row>
    <row r="119" spans="2:4" x14ac:dyDescent="0.3">
      <c r="B119" s="18">
        <f t="shared" si="4"/>
        <v>13</v>
      </c>
      <c r="C119" s="4" t="s">
        <v>49</v>
      </c>
      <c r="D119" s="12"/>
    </row>
    <row r="120" spans="2:4" x14ac:dyDescent="0.3">
      <c r="B120" s="18">
        <f t="shared" si="4"/>
        <v>14</v>
      </c>
      <c r="C120" s="4" t="s">
        <v>103</v>
      </c>
      <c r="D120" s="12">
        <f>ROUND((D119*2),2)</f>
        <v>0</v>
      </c>
    </row>
    <row r="121" spans="2:4" x14ac:dyDescent="0.3">
      <c r="B121" s="18">
        <f t="shared" si="4"/>
        <v>15</v>
      </c>
      <c r="C121" s="4" t="s">
        <v>104</v>
      </c>
      <c r="D121" s="12"/>
    </row>
    <row r="122" spans="2:4" x14ac:dyDescent="0.3">
      <c r="B122" s="18">
        <f t="shared" si="4"/>
        <v>16</v>
      </c>
      <c r="C122" s="4" t="s">
        <v>105</v>
      </c>
      <c r="D122" s="12">
        <f>ROUND((D121*2),2)</f>
        <v>0</v>
      </c>
    </row>
    <row r="123" spans="2:4" x14ac:dyDescent="0.3">
      <c r="B123" s="18">
        <f t="shared" si="4"/>
        <v>17</v>
      </c>
      <c r="C123" s="4" t="s">
        <v>61</v>
      </c>
      <c r="D123" s="12"/>
    </row>
    <row r="124" spans="2:4" x14ac:dyDescent="0.3">
      <c r="B124" s="18">
        <f t="shared" si="4"/>
        <v>18</v>
      </c>
      <c r="C124" s="4" t="s">
        <v>106</v>
      </c>
      <c r="D124" s="12">
        <f>ROUND((D123*2),2)</f>
        <v>0</v>
      </c>
    </row>
    <row r="125" spans="2:4" ht="28.8" x14ac:dyDescent="0.3">
      <c r="B125" s="18">
        <f t="shared" si="4"/>
        <v>19</v>
      </c>
      <c r="C125" s="4" t="s">
        <v>63</v>
      </c>
      <c r="D125" s="12"/>
    </row>
    <row r="126" spans="2:4" ht="28.8" x14ac:dyDescent="0.3">
      <c r="B126" s="18">
        <f t="shared" si="4"/>
        <v>20</v>
      </c>
      <c r="C126" s="4" t="s">
        <v>108</v>
      </c>
      <c r="D126" s="12">
        <f>ROUND((D125*2),2)</f>
        <v>0</v>
      </c>
    </row>
    <row r="127" spans="2:4" x14ac:dyDescent="0.3">
      <c r="B127" s="18">
        <f t="shared" si="4"/>
        <v>21</v>
      </c>
      <c r="C127" s="4" t="s">
        <v>64</v>
      </c>
      <c r="D127" s="12"/>
    </row>
    <row r="128" spans="2:4" x14ac:dyDescent="0.3">
      <c r="B128" s="18">
        <f t="shared" si="4"/>
        <v>22</v>
      </c>
      <c r="C128" s="4" t="s">
        <v>107</v>
      </c>
      <c r="D128" s="12">
        <f>ROUND((D127*2),2)</f>
        <v>0</v>
      </c>
    </row>
    <row r="129" spans="2:6" ht="28.8" x14ac:dyDescent="0.3">
      <c r="B129" s="18">
        <f t="shared" si="4"/>
        <v>23</v>
      </c>
      <c r="C129" s="4" t="s">
        <v>69</v>
      </c>
      <c r="D129" s="12"/>
    </row>
    <row r="130" spans="2:6" ht="28.8" x14ac:dyDescent="0.3">
      <c r="B130" s="18">
        <f t="shared" si="4"/>
        <v>24</v>
      </c>
      <c r="C130" s="4" t="s">
        <v>109</v>
      </c>
      <c r="D130" s="12">
        <f>ROUND((D129*2),2)</f>
        <v>0</v>
      </c>
    </row>
    <row r="131" spans="2:6" x14ac:dyDescent="0.3">
      <c r="B131" s="18">
        <f t="shared" si="4"/>
        <v>25</v>
      </c>
      <c r="C131" s="4" t="s">
        <v>81</v>
      </c>
      <c r="D131" s="12"/>
    </row>
    <row r="132" spans="2:6" ht="15" thickBot="1" x14ac:dyDescent="0.35">
      <c r="B132" s="20">
        <f t="shared" si="4"/>
        <v>26</v>
      </c>
      <c r="C132" s="15" t="s">
        <v>110</v>
      </c>
      <c r="D132" s="14">
        <f>ROUND((D131*2),2)</f>
        <v>0</v>
      </c>
    </row>
    <row r="134" spans="2:6" ht="28.8" x14ac:dyDescent="0.3">
      <c r="C134" s="26" t="s">
        <v>141</v>
      </c>
      <c r="D134" s="27">
        <f>(D108+D110+D112+D114+D116+D118+D120+D132)*25%</f>
        <v>0</v>
      </c>
      <c r="F134" s="10"/>
    </row>
    <row r="135" spans="2:6" ht="28.8" x14ac:dyDescent="0.3">
      <c r="C135" s="26" t="s">
        <v>111</v>
      </c>
      <c r="D135" s="27">
        <f>(D122+D124+D126+D128+D130)*5%</f>
        <v>0</v>
      </c>
      <c r="F135" s="10"/>
    </row>
    <row r="137" spans="2:6" ht="15" thickBot="1" x14ac:dyDescent="0.35"/>
    <row r="138" spans="2:6" ht="15" thickBot="1" x14ac:dyDescent="0.35">
      <c r="B138" s="9" t="s">
        <v>86</v>
      </c>
      <c r="C138" s="9" t="s">
        <v>87</v>
      </c>
      <c r="D138" s="11" t="s">
        <v>88</v>
      </c>
    </row>
    <row r="139" spans="2:6" ht="15" thickBot="1" x14ac:dyDescent="0.35">
      <c r="B139" s="22"/>
      <c r="C139" s="34" t="s">
        <v>113</v>
      </c>
      <c r="D139" s="35"/>
    </row>
    <row r="140" spans="2:6" ht="28.8" x14ac:dyDescent="0.3">
      <c r="B140" s="21">
        <v>1</v>
      </c>
      <c r="C140" s="16" t="s">
        <v>114</v>
      </c>
      <c r="D140" s="17"/>
    </row>
    <row r="141" spans="2:6" ht="28.8" x14ac:dyDescent="0.3">
      <c r="B141" s="18">
        <f>B140+1</f>
        <v>2</v>
      </c>
      <c r="C141" s="4" t="s">
        <v>115</v>
      </c>
      <c r="D141" s="12">
        <f>ROUND((D140*2),2)</f>
        <v>0</v>
      </c>
    </row>
    <row r="142" spans="2:6" ht="57.6" x14ac:dyDescent="0.3">
      <c r="B142" s="18">
        <f>B141+1</f>
        <v>3</v>
      </c>
      <c r="C142" s="4" t="s">
        <v>116</v>
      </c>
      <c r="D142" s="12"/>
    </row>
    <row r="143" spans="2:6" ht="57.6" x14ac:dyDescent="0.3">
      <c r="B143" s="18">
        <f t="shared" ref="B143:B167" si="5">B142+1</f>
        <v>4</v>
      </c>
      <c r="C143" s="4" t="s">
        <v>117</v>
      </c>
      <c r="D143" s="12">
        <f>ROUND((D142*2),2)</f>
        <v>0</v>
      </c>
    </row>
    <row r="144" spans="2:6" x14ac:dyDescent="0.3">
      <c r="B144" s="18">
        <f t="shared" si="5"/>
        <v>5</v>
      </c>
      <c r="C144" s="4" t="s">
        <v>118</v>
      </c>
      <c r="D144" s="12"/>
    </row>
    <row r="145" spans="2:4" x14ac:dyDescent="0.3">
      <c r="B145" s="18">
        <f t="shared" si="5"/>
        <v>6</v>
      </c>
      <c r="C145" s="4" t="s">
        <v>119</v>
      </c>
      <c r="D145" s="12">
        <f>ROUND((D144*2),2)</f>
        <v>0</v>
      </c>
    </row>
    <row r="146" spans="2:4" ht="28.8" x14ac:dyDescent="0.3">
      <c r="B146" s="18">
        <f t="shared" si="5"/>
        <v>7</v>
      </c>
      <c r="C146" s="4" t="s">
        <v>120</v>
      </c>
      <c r="D146" s="12"/>
    </row>
    <row r="147" spans="2:4" ht="28.8" x14ac:dyDescent="0.3">
      <c r="B147" s="18">
        <f t="shared" si="5"/>
        <v>8</v>
      </c>
      <c r="C147" s="4" t="s">
        <v>121</v>
      </c>
      <c r="D147" s="12">
        <f>ROUND((D146*2),2)</f>
        <v>0</v>
      </c>
    </row>
    <row r="148" spans="2:4" ht="28.8" x14ac:dyDescent="0.3">
      <c r="B148" s="18">
        <f t="shared" si="5"/>
        <v>9</v>
      </c>
      <c r="C148" s="4" t="s">
        <v>122</v>
      </c>
      <c r="D148" s="12"/>
    </row>
    <row r="149" spans="2:4" ht="28.8" x14ac:dyDescent="0.3">
      <c r="B149" s="18">
        <f t="shared" si="5"/>
        <v>10</v>
      </c>
      <c r="C149" s="4" t="s">
        <v>123</v>
      </c>
      <c r="D149" s="12">
        <f>ROUND((D148*2),2)</f>
        <v>0</v>
      </c>
    </row>
    <row r="150" spans="2:4" ht="28.8" x14ac:dyDescent="0.3">
      <c r="B150" s="18">
        <f t="shared" si="5"/>
        <v>11</v>
      </c>
      <c r="C150" s="4" t="s">
        <v>124</v>
      </c>
      <c r="D150" s="12"/>
    </row>
    <row r="151" spans="2:4" ht="28.8" x14ac:dyDescent="0.3">
      <c r="B151" s="18">
        <f t="shared" si="5"/>
        <v>12</v>
      </c>
      <c r="C151" s="4" t="s">
        <v>125</v>
      </c>
      <c r="D151" s="12">
        <f>ROUND((D150*2),2)</f>
        <v>0</v>
      </c>
    </row>
    <row r="152" spans="2:4" x14ac:dyDescent="0.3">
      <c r="B152" s="18">
        <f t="shared" si="5"/>
        <v>13</v>
      </c>
      <c r="C152" s="4" t="s">
        <v>101</v>
      </c>
      <c r="D152" s="12"/>
    </row>
    <row r="153" spans="2:4" x14ac:dyDescent="0.3">
      <c r="B153" s="18">
        <f t="shared" si="5"/>
        <v>14</v>
      </c>
      <c r="C153" s="4" t="s">
        <v>126</v>
      </c>
      <c r="D153" s="12">
        <f>ROUND((D152*2),2)</f>
        <v>0</v>
      </c>
    </row>
    <row r="154" spans="2:4" x14ac:dyDescent="0.3">
      <c r="B154" s="18">
        <f t="shared" si="5"/>
        <v>15</v>
      </c>
      <c r="C154" s="4" t="s">
        <v>127</v>
      </c>
      <c r="D154" s="12"/>
    </row>
    <row r="155" spans="2:4" ht="25.5" customHeight="1" x14ac:dyDescent="0.3">
      <c r="B155" s="18">
        <f>B154+1</f>
        <v>16</v>
      </c>
      <c r="C155" s="4" t="s">
        <v>128</v>
      </c>
      <c r="D155" s="12">
        <f>ROUND((D154*2),2)</f>
        <v>0</v>
      </c>
    </row>
    <row r="156" spans="2:4" x14ac:dyDescent="0.3">
      <c r="B156" s="18">
        <f t="shared" si="5"/>
        <v>17</v>
      </c>
      <c r="C156" s="4" t="s">
        <v>129</v>
      </c>
      <c r="D156" s="12"/>
    </row>
    <row r="157" spans="2:4" x14ac:dyDescent="0.3">
      <c r="B157" s="18">
        <f t="shared" si="5"/>
        <v>18</v>
      </c>
      <c r="C157" s="4" t="s">
        <v>130</v>
      </c>
      <c r="D157" s="12">
        <f>ROUND((D156*2),2)</f>
        <v>0</v>
      </c>
    </row>
    <row r="158" spans="2:4" x14ac:dyDescent="0.3">
      <c r="B158" s="18">
        <f t="shared" si="5"/>
        <v>19</v>
      </c>
      <c r="C158" s="4" t="s">
        <v>131</v>
      </c>
      <c r="D158" s="12"/>
    </row>
    <row r="159" spans="2:4" x14ac:dyDescent="0.3">
      <c r="B159" s="18">
        <f t="shared" si="5"/>
        <v>20</v>
      </c>
      <c r="C159" s="4" t="s">
        <v>132</v>
      </c>
      <c r="D159" s="12">
        <f>ROUND((D158*2),2)</f>
        <v>0</v>
      </c>
    </row>
    <row r="160" spans="2:4" ht="28.8" x14ac:dyDescent="0.3">
      <c r="B160" s="18">
        <f t="shared" si="5"/>
        <v>21</v>
      </c>
      <c r="C160" s="4" t="s">
        <v>63</v>
      </c>
      <c r="D160" s="12"/>
    </row>
    <row r="161" spans="2:6" ht="28.8" x14ac:dyDescent="0.3">
      <c r="B161" s="18">
        <f t="shared" si="5"/>
        <v>22</v>
      </c>
      <c r="C161" s="4" t="s">
        <v>133</v>
      </c>
      <c r="D161" s="12">
        <f>ROUND((D160*2),2)</f>
        <v>0</v>
      </c>
    </row>
    <row r="162" spans="2:6" x14ac:dyDescent="0.3">
      <c r="B162" s="18">
        <f t="shared" si="5"/>
        <v>23</v>
      </c>
      <c r="C162" s="4" t="s">
        <v>64</v>
      </c>
      <c r="D162" s="12"/>
    </row>
    <row r="163" spans="2:6" x14ac:dyDescent="0.3">
      <c r="B163" s="18">
        <f t="shared" si="5"/>
        <v>24</v>
      </c>
      <c r="C163" s="4" t="s">
        <v>134</v>
      </c>
      <c r="D163" s="12">
        <f>ROUND((D162*2),2)</f>
        <v>0</v>
      </c>
    </row>
    <row r="164" spans="2:6" ht="28.8" x14ac:dyDescent="0.3">
      <c r="B164" s="18">
        <f t="shared" si="5"/>
        <v>25</v>
      </c>
      <c r="C164" s="4" t="s">
        <v>69</v>
      </c>
      <c r="D164" s="12"/>
    </row>
    <row r="165" spans="2:6" ht="28.8" x14ac:dyDescent="0.3">
      <c r="B165" s="18">
        <f t="shared" si="5"/>
        <v>26</v>
      </c>
      <c r="C165" s="4" t="s">
        <v>135</v>
      </c>
      <c r="D165" s="12">
        <f>ROUND((D164*2),2)</f>
        <v>0</v>
      </c>
    </row>
    <row r="166" spans="2:6" x14ac:dyDescent="0.3">
      <c r="B166" s="18">
        <f t="shared" si="5"/>
        <v>27</v>
      </c>
      <c r="C166" s="4" t="s">
        <v>81</v>
      </c>
      <c r="D166" s="12"/>
    </row>
    <row r="167" spans="2:6" ht="15" thickBot="1" x14ac:dyDescent="0.35">
      <c r="B167" s="20">
        <f t="shared" si="5"/>
        <v>28</v>
      </c>
      <c r="C167" s="8" t="s">
        <v>136</v>
      </c>
      <c r="D167" s="14">
        <f>ROUND((D166*2),2)</f>
        <v>0</v>
      </c>
    </row>
    <row r="169" spans="2:6" ht="28.8" x14ac:dyDescent="0.3">
      <c r="C169" s="26" t="s">
        <v>137</v>
      </c>
      <c r="D169" s="27">
        <f>(D141+D143+D145+D147+D149+D151+D153+D155+D157+D159+D161+D163+D165+D167)*20%</f>
        <v>0</v>
      </c>
      <c r="F169" s="10"/>
    </row>
    <row r="172" spans="2:6" x14ac:dyDescent="0.3">
      <c r="C172" s="25" t="s">
        <v>138</v>
      </c>
      <c r="D172" s="27">
        <f>D101+D134+D135+D169+D102</f>
        <v>0</v>
      </c>
    </row>
    <row r="173" spans="2:6" x14ac:dyDescent="0.3">
      <c r="C173" s="25" t="s">
        <v>139</v>
      </c>
      <c r="D173" s="27">
        <f>ROUND((D172/1.23),2)</f>
        <v>0</v>
      </c>
    </row>
  </sheetData>
  <mergeCells count="3">
    <mergeCell ref="C6:D6"/>
    <mergeCell ref="C106:D106"/>
    <mergeCell ref="C139:D1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Arkusz1!_Hlk133228750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Mycko</dc:creator>
  <cp:lastModifiedBy>Barbara Skoczeń</cp:lastModifiedBy>
  <dcterms:created xsi:type="dcterms:W3CDTF">2024-07-03T07:54:51Z</dcterms:created>
  <dcterms:modified xsi:type="dcterms:W3CDTF">2026-03-27T08:44:50Z</dcterms:modified>
</cp:coreProperties>
</file>