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8385" windowHeight="4695" tabRatio="869" activeTab="5"/>
  </bookViews>
  <sheets>
    <sheet name="Instrukcja " sheetId="9" r:id="rId1"/>
    <sheet name="Podsumowanie koordynatora" sheetId="8" r:id="rId2"/>
    <sheet name="Podsumowanie trenera" sheetId="5" r:id="rId3"/>
    <sheet name="AIOS" sheetId="1" r:id="rId4"/>
    <sheet name="Testy wiedzy" sheetId="6" r:id="rId5"/>
    <sheet name="DANE Źródłowe" sheetId="4" r:id="rId6"/>
  </sheets>
  <externalReferences>
    <externalReference r:id="rId7"/>
  </externalReferences>
  <definedNames>
    <definedName name="_ftn1" localSheetId="1">'Podsumowanie koordynatora'!$A$27</definedName>
    <definedName name="_ftn2" localSheetId="1">'Podsumowanie koordynatora'!$A$28</definedName>
    <definedName name="_ftnref1" localSheetId="1">'Podsumowanie koordynatora'!#REF!</definedName>
    <definedName name="_ftnref2" localSheetId="1">'Podsumowanie koordynatora'!$A$17</definedName>
    <definedName name="Kafeteria" localSheetId="0">'[1]DANE Źródłowe'!$AG$4:$AG$8</definedName>
    <definedName name="Kafeteria">'DANE Źródłowe'!$AI$2:$AI$6</definedName>
    <definedName name="_xlnm.Print_Area" localSheetId="3">AIOS!$A$1:$T$159</definedName>
    <definedName name="_xlnm.Print_Area" localSheetId="5">'DANE Źródłowe'!$A$1:$R$34</definedName>
    <definedName name="_xlnm.Print_Area" localSheetId="1">'Podsumowanie koordynatora'!$A$1:$I$28</definedName>
    <definedName name="_xlnm.Print_Area" localSheetId="2">'Podsumowanie trenera'!$A$1:$E$16</definedName>
    <definedName name="_xlnm.Print_Area" localSheetId="4">'Testy wiedzy'!$A$1:$C$25</definedName>
    <definedName name="OLE_LINK3" localSheetId="0">'Instrukcja '!$A$54</definedName>
    <definedName name="OLE_LINK5" localSheetId="0">'Instrukcja '!$A$48</definedName>
    <definedName name="stazpracy">'DANE Źródłowe'!$BE$1:$BE$5</definedName>
    <definedName name="Staż_pracy">'DANE Źródłowe'!$BE$1:$BE$5</definedName>
    <definedName name="StażPracy" localSheetId="0">'[1]DANE Źródłowe'!$AA$4:$AA$8</definedName>
    <definedName name="StażPracy">'DANE Źródłowe'!$AE$2:$AE$6</definedName>
    <definedName name="Wiek" localSheetId="0">'[1]DANE Źródłowe'!$AC$4:$AC$8</definedName>
    <definedName name="Wiek">'DANE Źródłowe'!#REF!</definedName>
  </definedNames>
  <calcPr calcId="145621"/>
</workbook>
</file>

<file path=xl/calcChain.xml><?xml version="1.0" encoding="utf-8"?>
<calcChain xmlns="http://schemas.openxmlformats.org/spreadsheetml/2006/main">
  <c r="R4" i="4" l="1"/>
  <c r="R5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B10" i="6" l="1"/>
  <c r="B11" i="6"/>
  <c r="BK6" i="4"/>
  <c r="BC6" i="4"/>
  <c r="AZ6" i="4"/>
  <c r="BC5" i="4"/>
  <c r="AZ5" i="4"/>
  <c r="AW5" i="4"/>
  <c r="AT5" i="4"/>
  <c r="AQ5" i="4"/>
  <c r="BK5" i="4"/>
  <c r="BK4" i="4"/>
  <c r="BC4" i="4"/>
  <c r="AZ4" i="4"/>
  <c r="AW4" i="4"/>
  <c r="AT4" i="4"/>
  <c r="AQ4" i="4"/>
  <c r="AN4" i="4"/>
  <c r="BK3" i="4"/>
  <c r="BC3" i="4"/>
  <c r="AZ3" i="4"/>
  <c r="AW3" i="4"/>
  <c r="AT3" i="4"/>
  <c r="AQ3" i="4"/>
  <c r="AN3" i="4"/>
  <c r="BK2" i="4"/>
  <c r="BC2" i="4"/>
  <c r="AZ2" i="4"/>
  <c r="AW2" i="4"/>
  <c r="AT2" i="4"/>
  <c r="AQ2" i="4"/>
  <c r="AN2" i="4"/>
  <c r="AW6" i="4" l="1"/>
  <c r="AT6" i="4"/>
  <c r="AQ6" i="4"/>
  <c r="AN6" i="4"/>
  <c r="AN5" i="4"/>
  <c r="AK6" i="4"/>
  <c r="AK5" i="4"/>
  <c r="AK4" i="4"/>
  <c r="AK3" i="4"/>
  <c r="AK2" i="4"/>
  <c r="B8" i="6" l="1"/>
  <c r="BK7" i="4" l="1"/>
  <c r="BK8" i="4" s="1"/>
  <c r="BC7" i="4"/>
  <c r="BC8" i="4" s="1"/>
  <c r="AZ7" i="4"/>
  <c r="AZ8" i="4" s="1"/>
  <c r="AW7" i="4"/>
  <c r="AW8" i="4" s="1"/>
  <c r="AT7" i="4"/>
  <c r="AT8" i="4" s="1"/>
  <c r="AQ7" i="4"/>
  <c r="AQ8" i="4" s="1"/>
  <c r="AN7" i="4"/>
  <c r="AN8" i="4" s="1"/>
  <c r="AK7" i="4"/>
  <c r="AK8" i="4" s="1"/>
  <c r="D14" i="8"/>
  <c r="D8" i="8"/>
  <c r="D7" i="8"/>
  <c r="D5" i="8"/>
  <c r="D4" i="8"/>
  <c r="AW9" i="4" l="1"/>
  <c r="M68" i="1" s="1"/>
  <c r="AK9" i="4"/>
  <c r="M22" i="1" s="1"/>
  <c r="BQ5" i="4"/>
  <c r="BO5" i="4"/>
  <c r="BM5" i="4"/>
  <c r="BQ6" i="4" l="1"/>
  <c r="BQ4" i="4"/>
  <c r="BQ3" i="4"/>
  <c r="BQ2" i="4"/>
  <c r="BO2" i="4"/>
  <c r="BO6" i="4"/>
  <c r="BO4" i="4"/>
  <c r="BO3" i="4"/>
  <c r="BM6" i="4"/>
  <c r="BM4" i="4"/>
  <c r="BM3" i="4"/>
  <c r="BM2" i="4"/>
  <c r="BE6" i="4"/>
  <c r="BE5" i="4"/>
  <c r="BE4" i="4"/>
  <c r="BE3" i="4"/>
  <c r="BE2" i="4"/>
  <c r="AH6" i="4"/>
  <c r="AH5" i="4"/>
  <c r="AH4" i="4"/>
  <c r="AH3" i="4"/>
  <c r="AH2" i="4"/>
  <c r="AF5" i="4"/>
  <c r="AF4" i="4"/>
  <c r="AF3" i="4"/>
  <c r="AF2" i="4"/>
  <c r="B9" i="6" l="1"/>
  <c r="BI3" i="4"/>
  <c r="BI2" i="4"/>
  <c r="BG5" i="4"/>
  <c r="BG6" i="4"/>
  <c r="BG4" i="4"/>
  <c r="BG3" i="4"/>
  <c r="BG2" i="4"/>
</calcChain>
</file>

<file path=xl/sharedStrings.xml><?xml version="1.0" encoding="utf-8"?>
<sst xmlns="http://schemas.openxmlformats.org/spreadsheetml/2006/main" count="233" uniqueCount="134">
  <si>
    <t>Temat szkolenia</t>
  </si>
  <si>
    <t>Źle</t>
  </si>
  <si>
    <t>Bardzo źle</t>
  </si>
  <si>
    <t>Bardzo dobrze</t>
  </si>
  <si>
    <t>Wykonawca</t>
  </si>
  <si>
    <t>Miejsce szkolenia</t>
  </si>
  <si>
    <t>Liczba uczestników</t>
  </si>
  <si>
    <t>Lp.</t>
  </si>
  <si>
    <t>Staż pracy</t>
  </si>
  <si>
    <t>Wykres 1.</t>
  </si>
  <si>
    <t>Wykres 2.</t>
  </si>
  <si>
    <t>Wykres 3.</t>
  </si>
  <si>
    <t>Wykres 4.</t>
  </si>
  <si>
    <t>Wykres 5.</t>
  </si>
  <si>
    <t>Imię i nazwisko trenera/ów</t>
  </si>
  <si>
    <t>Liczba pytań w teście</t>
  </si>
  <si>
    <t>Analiza AIOS</t>
  </si>
  <si>
    <t>Analiza testów wiedzy</t>
  </si>
  <si>
    <t>CZĘŚĆ I – Informacje o szkoleniu</t>
  </si>
  <si>
    <t>CZĘŚĆ ll – Ocena realizacji szkolenia</t>
  </si>
  <si>
    <t xml:space="preserve"> </t>
  </si>
  <si>
    <t>[1] W przypadku, gdy szkolenie realizowane jest w kilku turach.</t>
  </si>
  <si>
    <t>[2] Ocena w oparciu o informacje uzyskane z AIOS lub raportu przedstawionego przez Wykonawcę.</t>
  </si>
  <si>
    <t>Podsumowanie koordynatora</t>
  </si>
  <si>
    <t>Podsumowanie Wykonawcy</t>
  </si>
  <si>
    <t>Ewentualne uwagi trenera w zakresie danych z wykresów (najniższe/najwyższe oceny):</t>
  </si>
  <si>
    <t>Licznik 1</t>
  </si>
  <si>
    <t>Licznik 3</t>
  </si>
  <si>
    <t>Licznik 4</t>
  </si>
  <si>
    <t xml:space="preserve">Materiały szkoleniowe </t>
  </si>
  <si>
    <t>Licznik 5</t>
  </si>
  <si>
    <t>pow. 2 lat do 5 lat</t>
  </si>
  <si>
    <t>pow. 5 lat</t>
  </si>
  <si>
    <t>Dostatecznie</t>
  </si>
  <si>
    <t xml:space="preserve">Dobrze </t>
  </si>
  <si>
    <t xml:space="preserve">Staż pracy </t>
  </si>
  <si>
    <t>Przyrost wiedzy uczestnika szkolenia</t>
  </si>
  <si>
    <t>*każda prawidłowa odpowiedź powinna być punktowana 1 pkt, a zła 0 pkt</t>
  </si>
  <si>
    <t>Liczba prawidłowych odpowiedzi</t>
  </si>
  <si>
    <t>Minimalny przyrost wiedzy w grupie</t>
  </si>
  <si>
    <t>Maksymalny przyrost wiedzy w grupie</t>
  </si>
  <si>
    <t>Licznik 6</t>
  </si>
  <si>
    <t>Rzetelność materiałów szkoleniowych</t>
  </si>
  <si>
    <t>Licznik 8</t>
  </si>
  <si>
    <t>Licznik 7</t>
  </si>
  <si>
    <t>Nie</t>
  </si>
  <si>
    <t>Tak</t>
  </si>
  <si>
    <t>Licznik 9</t>
  </si>
  <si>
    <t>Wykres 6.</t>
  </si>
  <si>
    <t>Wykres 7.</t>
  </si>
  <si>
    <t>Wykres 8.</t>
  </si>
  <si>
    <t>Wykres 9.</t>
  </si>
  <si>
    <t>Maksymalna liczba prawidłowych odpowiedzi (iloczyn liczby pytań i liczby uczestników szkolenia)</t>
  </si>
  <si>
    <t xml:space="preserve">Uwagi/sugestie trenera w skrajnych przypadkach: </t>
  </si>
  <si>
    <r>
      <t xml:space="preserve">1) </t>
    </r>
    <r>
      <rPr>
        <sz val="9"/>
        <color indexed="8"/>
        <rFont val="Arial"/>
        <family val="2"/>
        <charset val="238"/>
      </rPr>
      <t xml:space="preserve">Temat szkolenia: </t>
    </r>
  </si>
  <si>
    <r>
      <t>2)</t>
    </r>
    <r>
      <rPr>
        <sz val="7"/>
        <color indexed="8"/>
        <rFont val="Times New Roman"/>
        <family val="1"/>
        <charset val="238"/>
      </rPr>
      <t> </t>
    </r>
    <r>
      <rPr>
        <sz val="9"/>
        <color indexed="8"/>
        <rFont val="Arial"/>
        <family val="2"/>
        <charset val="238"/>
      </rPr>
      <t xml:space="preserve">Data szkolenia: </t>
    </r>
  </si>
  <si>
    <r>
      <t>3)</t>
    </r>
    <r>
      <rPr>
        <sz val="7"/>
        <color indexed="8"/>
        <rFont val="Times New Roman"/>
        <family val="1"/>
        <charset val="238"/>
      </rPr>
      <t> </t>
    </r>
    <r>
      <rPr>
        <sz val="9"/>
        <color indexed="8"/>
        <rFont val="Arial"/>
        <family val="2"/>
        <charset val="238"/>
      </rPr>
      <t xml:space="preserve">Forma szkolenia: </t>
    </r>
  </si>
  <si>
    <r>
      <t>4)</t>
    </r>
    <r>
      <rPr>
        <sz val="7"/>
        <color indexed="8"/>
        <rFont val="Times New Roman"/>
        <family val="1"/>
        <charset val="238"/>
      </rPr>
      <t xml:space="preserve">  </t>
    </r>
    <r>
      <rPr>
        <sz val="9"/>
        <color indexed="8"/>
        <rFont val="Arial"/>
        <family val="2"/>
        <charset val="238"/>
      </rPr>
      <t xml:space="preserve">Podmiot realizujący szkolenie: </t>
    </r>
  </si>
  <si>
    <r>
      <t>5)</t>
    </r>
    <r>
      <rPr>
        <sz val="7"/>
        <color indexed="8"/>
        <rFont val="Times New Roman"/>
        <family val="1"/>
        <charset val="238"/>
      </rPr>
      <t> </t>
    </r>
    <r>
      <rPr>
        <sz val="9"/>
        <color indexed="8"/>
        <rFont val="Arial"/>
        <family val="2"/>
        <charset val="238"/>
      </rPr>
      <t xml:space="preserve">Liczba uczestników szkolenia: </t>
    </r>
  </si>
  <si>
    <r>
      <t xml:space="preserve">6) </t>
    </r>
    <r>
      <rPr>
        <sz val="9"/>
        <color indexed="8"/>
        <rFont val="Arial"/>
        <family val="2"/>
        <charset val="238"/>
      </rPr>
      <t xml:space="preserve">Miejsce szkolenia: </t>
    </r>
  </si>
  <si>
    <r>
      <t xml:space="preserve">   a)</t>
    </r>
    <r>
      <rPr>
        <sz val="7"/>
        <color indexed="8"/>
        <rFont val="Times New Roman"/>
        <family val="1"/>
        <charset val="238"/>
      </rPr>
      <t xml:space="preserve">  </t>
    </r>
    <r>
      <rPr>
        <sz val="9"/>
        <color indexed="8"/>
        <rFont val="Arial"/>
        <family val="2"/>
        <charset val="238"/>
      </rPr>
      <t xml:space="preserve">trener 1: </t>
    </r>
  </si>
  <si>
    <r>
      <t xml:space="preserve">   b)</t>
    </r>
    <r>
      <rPr>
        <sz val="7"/>
        <color indexed="8"/>
        <rFont val="Times New Roman"/>
        <family val="1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trener 2: </t>
    </r>
  </si>
  <si>
    <t xml:space="preserve">   c) trener n: </t>
  </si>
  <si>
    <r>
      <t xml:space="preserve">   b)</t>
    </r>
    <r>
      <rPr>
        <sz val="7"/>
        <color indexed="8"/>
        <rFont val="Times New Roman"/>
        <family val="1"/>
        <charset val="238"/>
      </rPr>
      <t> </t>
    </r>
    <r>
      <rPr>
        <sz val="9"/>
        <color indexed="8"/>
        <rFont val="Arial"/>
        <family val="2"/>
        <charset val="238"/>
      </rPr>
      <t xml:space="preserve">tura 2: </t>
    </r>
  </si>
  <si>
    <r>
      <t>2)</t>
    </r>
    <r>
      <rPr>
        <sz val="7"/>
        <color indexed="8"/>
        <rFont val="Times New Roman"/>
        <family val="1"/>
        <charset val="238"/>
      </rPr>
      <t> </t>
    </r>
    <r>
      <rPr>
        <sz val="9"/>
        <color indexed="8"/>
        <rFont val="Arial"/>
        <family val="2"/>
        <charset val="238"/>
      </rPr>
      <t>Stopień wypełnienia warunków umowy:</t>
    </r>
  </si>
  <si>
    <r>
      <t>4)</t>
    </r>
    <r>
      <rPr>
        <sz val="7"/>
        <color indexed="8"/>
        <rFont val="Times New Roman"/>
        <family val="1"/>
        <charset val="238"/>
      </rPr>
      <t> </t>
    </r>
    <r>
      <rPr>
        <sz val="9"/>
        <color indexed="8"/>
        <rFont val="Arial"/>
        <family val="2"/>
        <charset val="238"/>
      </rPr>
      <t>Ocena współpracy z wykonawcą szkolenia:</t>
    </r>
  </si>
  <si>
    <t xml:space="preserve">Data szkolenia </t>
  </si>
  <si>
    <t>Przyrost wiedzy</t>
  </si>
  <si>
    <t>Ocena nastawienia uczestników szkolenia</t>
  </si>
  <si>
    <t>Oceń stopień zmiany Twojej wiedzy w wyniku szkolenia</t>
  </si>
  <si>
    <t>poniżej 1 roku</t>
  </si>
  <si>
    <t>od 1 roku do 2 lat</t>
  </si>
  <si>
    <t>bez zmian</t>
  </si>
  <si>
    <t>niewielki</t>
  </si>
  <si>
    <t>średni</t>
  </si>
  <si>
    <t>wysoki</t>
  </si>
  <si>
    <t>bardzo wysoki</t>
  </si>
  <si>
    <t>METRYCZKA</t>
  </si>
  <si>
    <t>MERYTORYKA</t>
  </si>
  <si>
    <t>Przygotowanie merytoryczne</t>
  </si>
  <si>
    <t>Przekazywanie wiedzy w zrozumiały sposób</t>
  </si>
  <si>
    <t>Sposób prowadzenia zajęć</t>
  </si>
  <si>
    <t>Postawa</t>
  </si>
  <si>
    <t>Przekazywanie wiedzy w zrozoumiały sposób</t>
  </si>
  <si>
    <t>TRENERZY</t>
  </si>
  <si>
    <t>MATERIAŁY</t>
  </si>
  <si>
    <t>ORGANIZACJA</t>
  </si>
  <si>
    <t>Imię i nazwisko trenera I: …………………………………………………………………………………………………..</t>
  </si>
  <si>
    <t>Ocena stopnia zmiany wiedzy w wyniku szkolenia</t>
  </si>
  <si>
    <t>Ocena trenera pod kątem przygotowania merytorycznego</t>
  </si>
  <si>
    <t>Ocena trenera pod kątem sposobu przekazywania wiedzy</t>
  </si>
  <si>
    <t>Ocena trenera pod kątem sposobu prowadzenia zajęć</t>
  </si>
  <si>
    <t>Ocena trenera pod kątem postawy</t>
  </si>
  <si>
    <t>Imię i nazwisko trenera II: …………………………………………………………………………………………………..</t>
  </si>
  <si>
    <t>Warunki w sali szkoleniowej</t>
  </si>
  <si>
    <t>Serwis i wyżywienie</t>
  </si>
  <si>
    <t>Ocena materiałów szkoleniowych</t>
  </si>
  <si>
    <t>Wykres 10.</t>
  </si>
  <si>
    <t>Wykres 11.</t>
  </si>
  <si>
    <t>Wykres 12.</t>
  </si>
  <si>
    <t>Wykres 13.</t>
  </si>
  <si>
    <t>przygotowanie merytoryczne trenera I</t>
  </si>
  <si>
    <t>sposób przekazywania wiedzy przez trenera I</t>
  </si>
  <si>
    <t>Sposób prowadzenia zajęć przez trenera I</t>
  </si>
  <si>
    <t>Postawa trenera I</t>
  </si>
  <si>
    <t>przygotowanie merytoryczne trenera II</t>
  </si>
  <si>
    <t>sposób przekazywania wiedzy przez trenera II</t>
  </si>
  <si>
    <t>Sposób prowadzenia zajęć przez trenera II</t>
  </si>
  <si>
    <t>Licznik 10</t>
  </si>
  <si>
    <t>Postawa trenera II</t>
  </si>
  <si>
    <t>Warunki sali szkoleniowej</t>
  </si>
  <si>
    <t>Serwis 
i wyżywienie</t>
  </si>
  <si>
    <t>Licznik 11</t>
  </si>
  <si>
    <t>Licznik 12</t>
  </si>
  <si>
    <t>Licznik 13</t>
  </si>
  <si>
    <t>Mocne i słabe strony grupy w odniesieniu do programu szkolenia</t>
  </si>
  <si>
    <t>Sugestie trenera na przyszłość w kontekście obszaru szkolenia</t>
  </si>
  <si>
    <r>
      <t>3)</t>
    </r>
    <r>
      <rPr>
        <sz val="7"/>
        <rFont val="Times New Roman"/>
        <family val="1"/>
        <charset val="238"/>
      </rPr>
      <t> </t>
    </r>
    <r>
      <rPr>
        <sz val="9"/>
        <rFont val="Arial"/>
        <family val="2"/>
        <charset val="238"/>
      </rPr>
      <t>Ocena organizacji szkolenia w zakresie realizowanym przez wykonawcę:</t>
    </r>
  </si>
  <si>
    <t>Imię i nazwisko uczestnika</t>
  </si>
  <si>
    <t>Dobrze</t>
  </si>
  <si>
    <t>suma</t>
  </si>
  <si>
    <t>średnia</t>
  </si>
  <si>
    <t>średnia trener I</t>
  </si>
  <si>
    <t>średnia trener II</t>
  </si>
  <si>
    <t>średnia ocena trenera I:</t>
  </si>
  <si>
    <t>średnia ocena trenera II:</t>
  </si>
  <si>
    <t>Pretest</t>
  </si>
  <si>
    <t>Posttest</t>
  </si>
  <si>
    <t>Wynik pretestu</t>
  </si>
  <si>
    <t>Wynik posttestu</t>
  </si>
  <si>
    <t>IMIĘ I NAZWISKO TRENERA I: ………</t>
  </si>
  <si>
    <t>IMIĘ I NAZWISKO TRENERA II: ……</t>
  </si>
  <si>
    <r>
      <t xml:space="preserve">   a) tura 1</t>
    </r>
    <r>
      <rPr>
        <sz val="8"/>
        <color indexed="8"/>
        <rFont val="Arial"/>
        <family val="2"/>
        <charset val="238"/>
      </rPr>
      <t>[1]</t>
    </r>
    <r>
      <rPr>
        <sz val="9"/>
        <color indexed="8"/>
        <rFont val="Arial"/>
        <family val="2"/>
        <charset val="238"/>
      </rPr>
      <t xml:space="preserve">: </t>
    </r>
  </si>
  <si>
    <r>
      <t>1) Stopień realizacji celu i założeń szkolenia</t>
    </r>
    <r>
      <rPr>
        <sz val="8"/>
        <color indexed="8"/>
        <rFont val="Arial"/>
        <family val="2"/>
        <charset val="238"/>
      </rPr>
      <t>[2]</t>
    </r>
    <r>
      <rPr>
        <sz val="9"/>
        <color indexed="8"/>
        <rFont val="Arial"/>
        <family val="2"/>
        <charset val="238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</si>
</sst>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</font>
    <font>
      <sz val="7"/>
      <color indexed="8"/>
      <name val="Calibri"/>
      <family val="2"/>
    </font>
    <font>
      <b/>
      <sz val="10"/>
      <color indexed="8"/>
      <name val="Calibri"/>
      <family val="2"/>
      <charset val="238"/>
    </font>
    <font>
      <sz val="9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7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9"/>
      <name val="Arial"/>
      <family val="2"/>
      <charset val="238"/>
    </font>
    <font>
      <sz val="7"/>
      <name val="Times New Roman"/>
      <family val="1"/>
      <charset val="238"/>
    </font>
    <font>
      <sz val="10"/>
      <color theme="1"/>
      <name val="Calibri"/>
      <family val="2"/>
      <scheme val="minor"/>
    </font>
    <font>
      <sz val="8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0" fontId="10" fillId="0" borderId="19" xfId="0" applyNumberFormat="1" applyFont="1" applyFill="1" applyBorder="1" applyAlignment="1">
      <alignment horizontal="right" vertical="center"/>
    </xf>
    <xf numFmtId="9" fontId="10" fillId="0" borderId="19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10" fontId="0" fillId="0" borderId="0" xfId="0" applyNumberFormat="1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 applyBorder="1" applyAlignment="1">
      <alignment horizontal="center" vertical="center"/>
    </xf>
    <xf numFmtId="0" fontId="10" fillId="0" borderId="18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5" borderId="8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0" fillId="5" borderId="0" xfId="0" applyFill="1" applyBorder="1" applyAlignment="1" applyProtection="1">
      <alignment vertical="center"/>
      <protection locked="0"/>
    </xf>
    <xf numFmtId="0" fontId="0" fillId="6" borderId="0" xfId="0" applyFill="1" applyBorder="1" applyAlignment="1">
      <alignment horizontal="left" vertical="center" wrapText="1"/>
    </xf>
    <xf numFmtId="0" fontId="15" fillId="6" borderId="0" xfId="0" applyFont="1" applyFill="1" applyBorder="1" applyAlignment="1">
      <alignment vertical="center" wrapText="1"/>
    </xf>
    <xf numFmtId="2" fontId="15" fillId="6" borderId="0" xfId="0" applyNumberFormat="1" applyFont="1" applyFill="1" applyBorder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1" fontId="0" fillId="6" borderId="16" xfId="0" applyNumberFormat="1" applyFill="1" applyBorder="1" applyAlignment="1" applyProtection="1">
      <alignment vertical="center"/>
      <protection locked="0"/>
    </xf>
    <xf numFmtId="1" fontId="0" fillId="6" borderId="17" xfId="0" applyNumberFormat="1" applyFill="1" applyBorder="1" applyAlignment="1" applyProtection="1">
      <alignment vertical="center"/>
      <protection locked="0"/>
    </xf>
    <xf numFmtId="0" fontId="10" fillId="6" borderId="4" xfId="0" applyFont="1" applyFill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 applyProtection="1">
      <alignment horizontal="right" vertical="center"/>
      <protection locked="0"/>
    </xf>
    <xf numFmtId="0" fontId="13" fillId="6" borderId="1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0" fillId="7" borderId="1" xfId="0" applyFill="1" applyBorder="1" applyAlignment="1" applyProtection="1">
      <alignment vertical="center"/>
      <protection locked="0"/>
    </xf>
    <xf numFmtId="0" fontId="0" fillId="7" borderId="19" xfId="0" applyFill="1" applyBorder="1" applyAlignment="1" applyProtection="1">
      <alignment vertical="center"/>
      <protection locked="0"/>
    </xf>
    <xf numFmtId="0" fontId="0" fillId="7" borderId="34" xfId="0" applyFill="1" applyBorder="1" applyAlignment="1" applyProtection="1">
      <alignment vertical="center"/>
      <protection locked="0"/>
    </xf>
    <xf numFmtId="0" fontId="0" fillId="7" borderId="23" xfId="0" applyFill="1" applyBorder="1" applyAlignment="1" applyProtection="1">
      <alignment vertical="center"/>
      <protection locked="0"/>
    </xf>
    <xf numFmtId="0" fontId="0" fillId="7" borderId="42" xfId="0" applyFill="1" applyBorder="1" applyAlignment="1" applyProtection="1">
      <alignment vertical="center"/>
      <protection locked="0"/>
    </xf>
    <xf numFmtId="1" fontId="0" fillId="7" borderId="31" xfId="0" applyNumberFormat="1" applyFill="1" applyBorder="1" applyAlignment="1" applyProtection="1">
      <alignment vertical="center"/>
      <protection locked="0"/>
    </xf>
    <xf numFmtId="1" fontId="0" fillId="7" borderId="1" xfId="0" applyNumberFormat="1" applyFill="1" applyBorder="1" applyAlignment="1" applyProtection="1">
      <alignment vertical="center"/>
      <protection locked="0"/>
    </xf>
    <xf numFmtId="9" fontId="0" fillId="7" borderId="1" xfId="0" applyNumberFormat="1" applyFill="1" applyBorder="1" applyAlignment="1">
      <alignment vertical="center"/>
    </xf>
    <xf numFmtId="0" fontId="0" fillId="7" borderId="36" xfId="0" applyFill="1" applyBorder="1" applyAlignment="1" applyProtection="1">
      <alignment vertical="center"/>
      <protection locked="0"/>
    </xf>
    <xf numFmtId="0" fontId="0" fillId="7" borderId="23" xfId="0" applyFill="1" applyBorder="1" applyAlignment="1" applyProtection="1">
      <alignment horizontal="center" vertical="center"/>
      <protection locked="0"/>
    </xf>
    <xf numFmtId="0" fontId="19" fillId="7" borderId="1" xfId="0" applyFont="1" applyFill="1" applyBorder="1" applyAlignment="1" applyProtection="1">
      <alignment vertical="center"/>
      <protection locked="0"/>
    </xf>
    <xf numFmtId="0" fontId="19" fillId="7" borderId="19" xfId="0" applyFont="1" applyFill="1" applyBorder="1" applyAlignment="1" applyProtection="1">
      <alignment vertical="center"/>
      <protection locked="0"/>
    </xf>
    <xf numFmtId="0" fontId="19" fillId="7" borderId="34" xfId="0" applyFont="1" applyFill="1" applyBorder="1" applyAlignment="1" applyProtection="1">
      <alignment vertical="center"/>
      <protection locked="0"/>
    </xf>
    <xf numFmtId="0" fontId="19" fillId="7" borderId="1" xfId="0" applyFont="1" applyFill="1" applyBorder="1" applyAlignment="1" applyProtection="1">
      <alignment horizontal="center" vertical="center"/>
      <protection locked="0"/>
    </xf>
    <xf numFmtId="0" fontId="19" fillId="7" borderId="19" xfId="0" applyFont="1" applyFill="1" applyBorder="1" applyAlignment="1" applyProtection="1">
      <alignment horizontal="center" vertical="center"/>
      <protection locked="0"/>
    </xf>
    <xf numFmtId="0" fontId="19" fillId="7" borderId="23" xfId="0" applyFont="1" applyFill="1" applyBorder="1" applyAlignment="1" applyProtection="1">
      <alignment vertical="center"/>
      <protection locked="0"/>
    </xf>
    <xf numFmtId="0" fontId="19" fillId="7" borderId="42" xfId="0" applyFont="1" applyFill="1" applyBorder="1" applyAlignment="1" applyProtection="1">
      <alignment vertical="center"/>
      <protection locked="0"/>
    </xf>
    <xf numFmtId="1" fontId="19" fillId="7" borderId="31" xfId="0" applyNumberFormat="1" applyFont="1" applyFill="1" applyBorder="1" applyAlignment="1" applyProtection="1">
      <alignment vertical="center"/>
      <protection locked="0"/>
    </xf>
    <xf numFmtId="1" fontId="19" fillId="7" borderId="1" xfId="0" applyNumberFormat="1" applyFont="1" applyFill="1" applyBorder="1" applyAlignment="1" applyProtection="1">
      <alignment vertical="center"/>
      <protection locked="0"/>
    </xf>
    <xf numFmtId="9" fontId="19" fillId="7" borderId="1" xfId="0" applyNumberFormat="1" applyFont="1" applyFill="1" applyBorder="1" applyAlignment="1">
      <alignment vertical="center"/>
    </xf>
    <xf numFmtId="0" fontId="19" fillId="7" borderId="31" xfId="0" applyFont="1" applyFill="1" applyBorder="1" applyAlignment="1" applyProtection="1">
      <alignment vertical="center"/>
      <protection locked="0"/>
    </xf>
    <xf numFmtId="0" fontId="19" fillId="7" borderId="36" xfId="0" applyFont="1" applyFill="1" applyBorder="1" applyAlignment="1" applyProtection="1">
      <alignment vertical="center"/>
      <protection locked="0"/>
    </xf>
    <xf numFmtId="0" fontId="19" fillId="7" borderId="23" xfId="0" applyFont="1" applyFill="1" applyBorder="1" applyAlignment="1" applyProtection="1">
      <alignment horizontal="center" vertical="center"/>
      <protection locked="0"/>
    </xf>
    <xf numFmtId="0" fontId="19" fillId="7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6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31" xfId="0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center" vertical="center" wrapText="1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6" borderId="28" xfId="0" applyFill="1" applyBorder="1" applyAlignment="1" applyProtection="1">
      <alignment horizontal="center" vertical="center"/>
      <protection locked="0"/>
    </xf>
    <xf numFmtId="0" fontId="0" fillId="6" borderId="29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30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3" fillId="6" borderId="4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3" fillId="6" borderId="3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23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13" fillId="6" borderId="35" xfId="0" applyFont="1" applyFill="1" applyBorder="1" applyAlignment="1" applyProtection="1">
      <alignment horizontal="center" vertical="center"/>
      <protection locked="0"/>
    </xf>
    <xf numFmtId="0" fontId="13" fillId="6" borderId="6" xfId="0" applyFont="1" applyFill="1" applyBorder="1" applyAlignment="1" applyProtection="1">
      <alignment horizontal="center" vertical="center"/>
      <protection locked="0"/>
    </xf>
    <xf numFmtId="0" fontId="13" fillId="6" borderId="36" xfId="0" applyFont="1" applyFill="1" applyBorder="1" applyAlignment="1" applyProtection="1">
      <alignment horizontal="center" vertical="center"/>
      <protection locked="0"/>
    </xf>
    <xf numFmtId="0" fontId="13" fillId="6" borderId="37" xfId="0" applyFont="1" applyFill="1" applyBorder="1" applyAlignment="1">
      <alignment horizontal="center" vertical="center" wrapText="1"/>
    </xf>
    <xf numFmtId="0" fontId="13" fillId="6" borderId="38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3" fillId="6" borderId="40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 applyProtection="1">
      <alignment horizontal="left" vertical="center"/>
      <protection locked="0"/>
    </xf>
    <xf numFmtId="0" fontId="13" fillId="6" borderId="6" xfId="0" applyFont="1" applyFill="1" applyBorder="1" applyAlignment="1" applyProtection="1">
      <alignment horizontal="left" vertical="center"/>
      <protection locked="0"/>
    </xf>
    <xf numFmtId="0" fontId="13" fillId="6" borderId="36" xfId="0" applyFont="1" applyFill="1" applyBorder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E54809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37921556820641"/>
          <c:y val="9.4383908338219441E-2"/>
          <c:w val="0.6111593604583887"/>
          <c:h val="0.8112321833235611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54809"/>
              </a:solidFill>
            </c:spPr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21142027148655981"/>
                  <c:y val="8.3335846381180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812122172293464"/>
                  <c:y val="-0.218026799962827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'DANE Źródłowe'!$AE$2:$AE$5</c:f>
              <c:strCache>
                <c:ptCount val="4"/>
                <c:pt idx="0">
                  <c:v>poniżej 1 roku</c:v>
                </c:pt>
                <c:pt idx="1">
                  <c:v>od 1 roku do 2 lat</c:v>
                </c:pt>
                <c:pt idx="2">
                  <c:v>pow. 2 lat do 5 lat</c:v>
                </c:pt>
                <c:pt idx="3">
                  <c:v>pow. 5 lat</c:v>
                </c:pt>
              </c:strCache>
            </c:strRef>
          </c:cat>
          <c:val>
            <c:numRef>
              <c:f>'DANE Źródłowe'!$AF$2:$AF$5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25372370521733E-2"/>
          <c:y val="4.4286083420598116E-2"/>
          <c:w val="0.93059243093299726"/>
          <c:h val="0.88646520144255792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E54809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'DANE Źródłowe'!$BJ$2:$BJ$6</c:f>
              <c:strCache>
                <c:ptCount val="5"/>
                <c:pt idx="0">
                  <c:v>Bardzo źle</c:v>
                </c:pt>
                <c:pt idx="1">
                  <c:v>Źle</c:v>
                </c:pt>
                <c:pt idx="2">
                  <c:v>Dostatecznie</c:v>
                </c:pt>
                <c:pt idx="3">
                  <c:v>Dobrze</c:v>
                </c:pt>
                <c:pt idx="4">
                  <c:v>Bardzo dobrze</c:v>
                </c:pt>
              </c:strCache>
            </c:strRef>
          </c:cat>
          <c:val>
            <c:numRef>
              <c:f>'DANE Źródłowe'!$BK$2:$BK$6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1952"/>
        <c:axId val="105663488"/>
      </c:barChart>
      <c:catAx>
        <c:axId val="10566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663488"/>
        <c:crosses val="autoZero"/>
        <c:auto val="1"/>
        <c:lblAlgn val="ctr"/>
        <c:lblOffset val="100"/>
        <c:noMultiLvlLbl val="0"/>
      </c:catAx>
      <c:valAx>
        <c:axId val="10566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661952"/>
        <c:crosses val="autoZero"/>
        <c:crossBetween val="between"/>
        <c:majorUnit val="1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E54809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Lbls>
            <c:dLbl>
              <c:idx val="1"/>
              <c:layout>
                <c:manualLayout>
                  <c:x val="-0.14389264304838331"/>
                  <c:y val="-6.20930054615667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404614992488887E-3"/>
                  <c:y val="-0.179481910516559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4199646774556782"/>
                  <c:y val="-4.6929071510469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'DANE Źródłowe'!$BN$2:$BN$6</c:f>
              <c:strCache>
                <c:ptCount val="5"/>
                <c:pt idx="0">
                  <c:v>Bardzo źle</c:v>
                </c:pt>
                <c:pt idx="1">
                  <c:v>Źle</c:v>
                </c:pt>
                <c:pt idx="2">
                  <c:v>Dostatecznie</c:v>
                </c:pt>
                <c:pt idx="3">
                  <c:v>Dobrze </c:v>
                </c:pt>
                <c:pt idx="4">
                  <c:v>Bardzo dobrze</c:v>
                </c:pt>
              </c:strCache>
            </c:strRef>
          </c:cat>
          <c:val>
            <c:numRef>
              <c:f>'DANE Źródłowe'!$BO$2:$BO$6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E54809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Lbls>
            <c:dLbl>
              <c:idx val="1"/>
              <c:layout>
                <c:manualLayout>
                  <c:x val="-0.13612524942911461"/>
                  <c:y val="-4.058629026533973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788115556257329E-3"/>
                  <c:y val="-0.1884473710329586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4864684354541252"/>
                  <c:y val="-4.21071790722872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'DANE Źródłowe'!$BP$2:$BP$6</c:f>
              <c:strCache>
                <c:ptCount val="5"/>
                <c:pt idx="0">
                  <c:v>Bardzo źle</c:v>
                </c:pt>
                <c:pt idx="1">
                  <c:v>Źle</c:v>
                </c:pt>
                <c:pt idx="2">
                  <c:v>Dostatecznie</c:v>
                </c:pt>
                <c:pt idx="3">
                  <c:v>Dobrze </c:v>
                </c:pt>
                <c:pt idx="4">
                  <c:v>Bardzo dobrze</c:v>
                </c:pt>
              </c:strCache>
            </c:strRef>
          </c:cat>
          <c:val>
            <c:numRef>
              <c:f>'DANE Źródłowe'!$BQ$2:$BQ$6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E54809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Lbls>
            <c:dLbl>
              <c:idx val="1"/>
              <c:layout>
                <c:manualLayout>
                  <c:x val="-0.11969998899053207"/>
                  <c:y val="-5.23801811352838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853049271680581E-3"/>
                  <c:y val="-0.168520017085930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7857978665696606"/>
                  <c:y val="-5.884265213412746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'DANE Źródłowe'!$BL$2:$BL$6</c:f>
              <c:strCache>
                <c:ptCount val="5"/>
                <c:pt idx="0">
                  <c:v>Bardzo źle</c:v>
                </c:pt>
                <c:pt idx="1">
                  <c:v>Źle</c:v>
                </c:pt>
                <c:pt idx="2">
                  <c:v>Dostatecznie</c:v>
                </c:pt>
                <c:pt idx="3">
                  <c:v>Dobrze </c:v>
                </c:pt>
                <c:pt idx="4">
                  <c:v>Bardzo dobrze</c:v>
                </c:pt>
              </c:strCache>
            </c:strRef>
          </c:cat>
          <c:val>
            <c:numRef>
              <c:f>'DANE Źródłowe'!$BM$2:$BM$6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E54809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'DANE Źródłowe'!$AG$2:$AG$6</c:f>
              <c:strCache>
                <c:ptCount val="5"/>
                <c:pt idx="0">
                  <c:v>bez zmian</c:v>
                </c:pt>
                <c:pt idx="1">
                  <c:v>niewielki</c:v>
                </c:pt>
                <c:pt idx="2">
                  <c:v>średni</c:v>
                </c:pt>
                <c:pt idx="3">
                  <c:v>wysoki</c:v>
                </c:pt>
                <c:pt idx="4">
                  <c:v>bardzo wysoki</c:v>
                </c:pt>
              </c:strCache>
            </c:strRef>
          </c:cat>
          <c:val>
            <c:numRef>
              <c:f>'DANE Źródłowe'!$AH$2:$AH$6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8752768"/>
        <c:axId val="98754560"/>
      </c:barChart>
      <c:catAx>
        <c:axId val="98752768"/>
        <c:scaling>
          <c:orientation val="minMax"/>
        </c:scaling>
        <c:delete val="0"/>
        <c:axPos val="b"/>
        <c:majorTickMark val="out"/>
        <c:minorTickMark val="none"/>
        <c:tickLblPos val="nextTo"/>
        <c:crossAx val="98754560"/>
        <c:crosses val="autoZero"/>
        <c:auto val="1"/>
        <c:lblAlgn val="ctr"/>
        <c:lblOffset val="100"/>
        <c:noMultiLvlLbl val="0"/>
      </c:catAx>
      <c:valAx>
        <c:axId val="98754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8752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14603263411167E-2"/>
          <c:y val="3.084032571296464E-2"/>
          <c:w val="0.91864180094079551"/>
          <c:h val="0.899571762998302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E54809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'DANE Źródłowe'!$AJ$2:$AJ$6</c:f>
              <c:strCache>
                <c:ptCount val="5"/>
                <c:pt idx="0">
                  <c:v>Bardzo źle</c:v>
                </c:pt>
                <c:pt idx="1">
                  <c:v>Źle</c:v>
                </c:pt>
                <c:pt idx="2">
                  <c:v>Dostatecznie</c:v>
                </c:pt>
                <c:pt idx="3">
                  <c:v>Dobrze</c:v>
                </c:pt>
                <c:pt idx="4">
                  <c:v>Bardzo dobrze</c:v>
                </c:pt>
              </c:strCache>
            </c:strRef>
          </c:cat>
          <c:val>
            <c:numRef>
              <c:f>'DANE Źródłowe'!$AK$2:$AK$6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334272"/>
        <c:axId val="105335808"/>
      </c:barChart>
      <c:catAx>
        <c:axId val="10533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35808"/>
        <c:crosses val="autoZero"/>
        <c:auto val="1"/>
        <c:lblAlgn val="ctr"/>
        <c:lblOffset val="100"/>
        <c:noMultiLvlLbl val="0"/>
      </c:catAx>
      <c:valAx>
        <c:axId val="10533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33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E54809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'DANE Źródłowe'!$AM$2:$AM$6</c:f>
              <c:strCache>
                <c:ptCount val="5"/>
                <c:pt idx="0">
                  <c:v>Bardzo źle</c:v>
                </c:pt>
                <c:pt idx="1">
                  <c:v>Źle</c:v>
                </c:pt>
                <c:pt idx="2">
                  <c:v>Dostatecznie</c:v>
                </c:pt>
                <c:pt idx="3">
                  <c:v>Dobrze</c:v>
                </c:pt>
                <c:pt idx="4">
                  <c:v>Bardzo dobrze</c:v>
                </c:pt>
              </c:strCache>
            </c:strRef>
          </c:cat>
          <c:val>
            <c:numRef>
              <c:f>'DANE Źródłowe'!$AN$2:$AN$6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368192"/>
        <c:axId val="105374080"/>
      </c:barChart>
      <c:catAx>
        <c:axId val="1053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374080"/>
        <c:crosses val="autoZero"/>
        <c:auto val="1"/>
        <c:lblAlgn val="ctr"/>
        <c:lblOffset val="100"/>
        <c:noMultiLvlLbl val="0"/>
      </c:catAx>
      <c:valAx>
        <c:axId val="105374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368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E54809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'DANE Źródłowe'!$AP$2:$AP$6</c:f>
              <c:strCache>
                <c:ptCount val="5"/>
                <c:pt idx="0">
                  <c:v>Bardzo źle</c:v>
                </c:pt>
                <c:pt idx="1">
                  <c:v>Źle</c:v>
                </c:pt>
                <c:pt idx="2">
                  <c:v>Dostatecznie</c:v>
                </c:pt>
                <c:pt idx="3">
                  <c:v>Dobrze</c:v>
                </c:pt>
                <c:pt idx="4">
                  <c:v>Bardzo dobrze</c:v>
                </c:pt>
              </c:strCache>
            </c:strRef>
          </c:cat>
          <c:val>
            <c:numRef>
              <c:f>'DANE Źródłowe'!$AQ$2:$AQ$6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478784"/>
        <c:axId val="105484672"/>
      </c:barChart>
      <c:catAx>
        <c:axId val="10547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484672"/>
        <c:crosses val="autoZero"/>
        <c:auto val="1"/>
        <c:lblAlgn val="ctr"/>
        <c:lblOffset val="100"/>
        <c:noMultiLvlLbl val="0"/>
      </c:catAx>
      <c:valAx>
        <c:axId val="105484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4787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E54809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'DANE Źródłowe'!$AS$2:$AS$6</c:f>
              <c:strCache>
                <c:ptCount val="5"/>
                <c:pt idx="0">
                  <c:v>Bardzo źle</c:v>
                </c:pt>
                <c:pt idx="1">
                  <c:v>Źle</c:v>
                </c:pt>
                <c:pt idx="2">
                  <c:v>Dostatecznie</c:v>
                </c:pt>
                <c:pt idx="3">
                  <c:v>Dobrze</c:v>
                </c:pt>
                <c:pt idx="4">
                  <c:v>Bardzo dobrze</c:v>
                </c:pt>
              </c:strCache>
            </c:strRef>
          </c:cat>
          <c:val>
            <c:numRef>
              <c:f>'DANE Źródłowe'!$AT$2:$AT$6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779968"/>
        <c:axId val="105781504"/>
      </c:barChart>
      <c:catAx>
        <c:axId val="1057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781504"/>
        <c:crosses val="autoZero"/>
        <c:auto val="1"/>
        <c:lblAlgn val="ctr"/>
        <c:lblOffset val="100"/>
        <c:noMultiLvlLbl val="0"/>
      </c:catAx>
      <c:valAx>
        <c:axId val="105781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7799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E54809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'DANE Źródłowe'!$AV$2:$AV$6</c:f>
              <c:strCache>
                <c:ptCount val="5"/>
                <c:pt idx="0">
                  <c:v>Bardzo źle</c:v>
                </c:pt>
                <c:pt idx="1">
                  <c:v>Źle</c:v>
                </c:pt>
                <c:pt idx="2">
                  <c:v>Dostatecznie</c:v>
                </c:pt>
                <c:pt idx="3">
                  <c:v>Dobrze</c:v>
                </c:pt>
                <c:pt idx="4">
                  <c:v>Bardzo dobrze</c:v>
                </c:pt>
              </c:strCache>
            </c:strRef>
          </c:cat>
          <c:val>
            <c:numRef>
              <c:f>'DANE Źródłowe'!$AW$2:$AW$6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803776"/>
        <c:axId val="105805312"/>
      </c:barChart>
      <c:catAx>
        <c:axId val="10580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805312"/>
        <c:crosses val="autoZero"/>
        <c:auto val="1"/>
        <c:lblAlgn val="ctr"/>
        <c:lblOffset val="100"/>
        <c:noMultiLvlLbl val="0"/>
      </c:catAx>
      <c:valAx>
        <c:axId val="10580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803776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E54809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'DANE Źródłowe'!$AY$2:$AY$6</c:f>
              <c:strCache>
                <c:ptCount val="5"/>
                <c:pt idx="0">
                  <c:v>Bardzo źle</c:v>
                </c:pt>
                <c:pt idx="1">
                  <c:v>Źle</c:v>
                </c:pt>
                <c:pt idx="2">
                  <c:v>Dostatecznie</c:v>
                </c:pt>
                <c:pt idx="3">
                  <c:v>Dobrze</c:v>
                </c:pt>
                <c:pt idx="4">
                  <c:v>Bardzo dobrze</c:v>
                </c:pt>
              </c:strCache>
            </c:strRef>
          </c:cat>
          <c:val>
            <c:numRef>
              <c:f>'DANE Źródłowe'!$AZ$2:$AZ$6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835520"/>
        <c:axId val="105579264"/>
      </c:barChart>
      <c:catAx>
        <c:axId val="1058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579264"/>
        <c:crosses val="autoZero"/>
        <c:auto val="1"/>
        <c:lblAlgn val="ctr"/>
        <c:lblOffset val="100"/>
        <c:noMultiLvlLbl val="0"/>
      </c:catAx>
      <c:valAx>
        <c:axId val="105579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83552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E54809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cat>
            <c:strRef>
              <c:f>'DANE Źródłowe'!$BB$2:$BB$6</c:f>
              <c:strCache>
                <c:ptCount val="5"/>
                <c:pt idx="0">
                  <c:v>Bardzo źle</c:v>
                </c:pt>
                <c:pt idx="1">
                  <c:v>Źle</c:v>
                </c:pt>
                <c:pt idx="2">
                  <c:v>Dostatecznie</c:v>
                </c:pt>
                <c:pt idx="3">
                  <c:v>Dobrze</c:v>
                </c:pt>
                <c:pt idx="4">
                  <c:v>Bardzo dobrze</c:v>
                </c:pt>
              </c:strCache>
            </c:strRef>
          </c:cat>
          <c:val>
            <c:numRef>
              <c:f>'DANE Źródłowe'!$BC$2:$BC$6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626240"/>
        <c:axId val="105636224"/>
      </c:barChart>
      <c:catAx>
        <c:axId val="10562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636224"/>
        <c:crosses val="autoZero"/>
        <c:auto val="1"/>
        <c:lblAlgn val="ctr"/>
        <c:lblOffset val="100"/>
        <c:noMultiLvlLbl val="0"/>
      </c:catAx>
      <c:valAx>
        <c:axId val="105636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562624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52</xdr:row>
          <xdr:rowOff>161925</xdr:rowOff>
        </xdr:from>
        <xdr:to>
          <xdr:col>3</xdr:col>
          <xdr:colOff>1162050</xdr:colOff>
          <xdr:row>81</xdr:row>
          <xdr:rowOff>9525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38100</xdr:rowOff>
        </xdr:from>
        <xdr:to>
          <xdr:col>3</xdr:col>
          <xdr:colOff>1143000</xdr:colOff>
          <xdr:row>53</xdr:row>
          <xdr:rowOff>85725</xdr:rowOff>
        </xdr:to>
        <xdr:sp macro="" textlink="">
          <xdr:nvSpPr>
            <xdr:cNvPr id="14345" name="Object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3</xdr:row>
      <xdr:rowOff>56030</xdr:rowOff>
    </xdr:from>
    <xdr:to>
      <xdr:col>5</xdr:col>
      <xdr:colOff>593911</xdr:colOff>
      <xdr:row>19</xdr:row>
      <xdr:rowOff>1098176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336177</xdr:colOff>
      <xdr:row>3</xdr:row>
      <xdr:rowOff>44822</xdr:rowOff>
    </xdr:from>
    <xdr:to>
      <xdr:col>19</xdr:col>
      <xdr:colOff>425824</xdr:colOff>
      <xdr:row>19</xdr:row>
      <xdr:rowOff>1187823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235323</xdr:colOff>
      <xdr:row>23</xdr:row>
      <xdr:rowOff>78440</xdr:rowOff>
    </xdr:from>
    <xdr:to>
      <xdr:col>6</xdr:col>
      <xdr:colOff>134471</xdr:colOff>
      <xdr:row>41</xdr:row>
      <xdr:rowOff>896471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291353</xdr:colOff>
      <xdr:row>24</xdr:row>
      <xdr:rowOff>67236</xdr:rowOff>
    </xdr:from>
    <xdr:to>
      <xdr:col>19</xdr:col>
      <xdr:colOff>515470</xdr:colOff>
      <xdr:row>41</xdr:row>
      <xdr:rowOff>851647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11206</xdr:colOff>
      <xdr:row>43</xdr:row>
      <xdr:rowOff>101973</xdr:rowOff>
    </xdr:from>
    <xdr:to>
      <xdr:col>6</xdr:col>
      <xdr:colOff>257735</xdr:colOff>
      <xdr:row>64</xdr:row>
      <xdr:rowOff>44825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44</xdr:row>
      <xdr:rowOff>68357</xdr:rowOff>
    </xdr:from>
    <xdr:to>
      <xdr:col>19</xdr:col>
      <xdr:colOff>459444</xdr:colOff>
      <xdr:row>64</xdr:row>
      <xdr:rowOff>44825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69</xdr:row>
      <xdr:rowOff>67237</xdr:rowOff>
    </xdr:from>
    <xdr:to>
      <xdr:col>5</xdr:col>
      <xdr:colOff>504265</xdr:colOff>
      <xdr:row>87</xdr:row>
      <xdr:rowOff>437031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268941</xdr:colOff>
      <xdr:row>69</xdr:row>
      <xdr:rowOff>45942</xdr:rowOff>
    </xdr:from>
    <xdr:to>
      <xdr:col>19</xdr:col>
      <xdr:colOff>381000</xdr:colOff>
      <xdr:row>87</xdr:row>
      <xdr:rowOff>560295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112058</xdr:colOff>
      <xdr:row>89</xdr:row>
      <xdr:rowOff>146794</xdr:rowOff>
    </xdr:from>
    <xdr:to>
      <xdr:col>6</xdr:col>
      <xdr:colOff>112058</xdr:colOff>
      <xdr:row>109</xdr:row>
      <xdr:rowOff>22411</xdr:rowOff>
    </xdr:to>
    <xdr:graphicFrame macro="">
      <xdr:nvGraphicFramePr>
        <xdr:cNvPr id="10" name="Wykres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156883</xdr:colOff>
      <xdr:row>89</xdr:row>
      <xdr:rowOff>281266</xdr:rowOff>
    </xdr:from>
    <xdr:to>
      <xdr:col>19</xdr:col>
      <xdr:colOff>313765</xdr:colOff>
      <xdr:row>109</xdr:row>
      <xdr:rowOff>100854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112058</xdr:colOff>
      <xdr:row>113</xdr:row>
      <xdr:rowOff>90767</xdr:rowOff>
    </xdr:from>
    <xdr:to>
      <xdr:col>5</xdr:col>
      <xdr:colOff>403412</xdr:colOff>
      <xdr:row>131</xdr:row>
      <xdr:rowOff>123265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11207</xdr:colOff>
      <xdr:row>113</xdr:row>
      <xdr:rowOff>78440</xdr:rowOff>
    </xdr:from>
    <xdr:to>
      <xdr:col>19</xdr:col>
      <xdr:colOff>291354</xdr:colOff>
      <xdr:row>131</xdr:row>
      <xdr:rowOff>224117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78441</xdr:colOff>
      <xdr:row>134</xdr:row>
      <xdr:rowOff>112060</xdr:rowOff>
    </xdr:from>
    <xdr:to>
      <xdr:col>5</xdr:col>
      <xdr:colOff>168089</xdr:colOff>
      <xdr:row>153</xdr:row>
      <xdr:rowOff>112060</xdr:rowOff>
    </xdr:to>
    <xdr:graphicFrame macro="">
      <xdr:nvGraphicFramePr>
        <xdr:cNvPr id="14" name="Wykres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RiRZ\procedury\polityka%20szkoleniowa\Polityka%202012\zalaczniki\ZA&#321;%20NR%2010%20Wz&#243;r%20raportu%20ze%20szkolenia%20zamkni&#281;te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cja"/>
      <sheetName val="Podsumowanie koordynatora"/>
      <sheetName val="Podsumowanie trenera"/>
      <sheetName val="AIOS"/>
      <sheetName val="Testy wiedzy"/>
      <sheetName val="zestawienie kdw"/>
      <sheetName val="DANE Źródłow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AA4" t="str">
            <v>0-6 m-cy</v>
          </cell>
          <cell r="AC4" t="str">
            <v>poniżej 30</v>
          </cell>
          <cell r="AG4" t="str">
            <v>Bardzo źle</v>
          </cell>
        </row>
        <row r="5">
          <cell r="AA5" t="str">
            <v>od 7 m-cy do 1 roku</v>
          </cell>
          <cell r="AC5" t="str">
            <v>30-35</v>
          </cell>
          <cell r="AG5" t="str">
            <v>Źle</v>
          </cell>
        </row>
        <row r="6">
          <cell r="AA6" t="str">
            <v>pow. 1 roku do 2 lat</v>
          </cell>
          <cell r="AC6" t="str">
            <v>36-45</v>
          </cell>
          <cell r="AG6" t="str">
            <v>Dostatecznie</v>
          </cell>
        </row>
        <row r="7">
          <cell r="AA7" t="str">
            <v>pow. 2 lat do 5 lat</v>
          </cell>
          <cell r="AC7" t="str">
            <v>46-55</v>
          </cell>
          <cell r="AG7" t="str">
            <v>Dobrze</v>
          </cell>
        </row>
        <row r="8">
          <cell r="AA8" t="str">
            <v>pow. 5 lat</v>
          </cell>
          <cell r="AC8" t="str">
            <v>powyżej 55</v>
          </cell>
          <cell r="AG8" t="str">
            <v>Bardzo dobrze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view="pageBreakPreview" zoomScaleNormal="100" zoomScaleSheetLayoutView="100" workbookViewId="0">
      <selection activeCell="F23" sqref="F23"/>
    </sheetView>
  </sheetViews>
  <sheetFormatPr defaultRowHeight="15" x14ac:dyDescent="0.25"/>
  <cols>
    <col min="2" max="2" width="32.42578125" customWidth="1"/>
    <col min="3" max="3" width="36.28515625" customWidth="1"/>
    <col min="4" max="4" width="19.7109375" customWidth="1"/>
  </cols>
  <sheetData/>
  <pageMargins left="0.35433070866141736" right="0.19685039370078741" top="0.74803149606299213" bottom="0.74803149606299213" header="0.23622047244094491" footer="0.31496062992125984"/>
  <pageSetup paperSize="9" orientation="portrait" r:id="rId1"/>
  <headerFooter>
    <oddHeader>&amp;R&amp;"Arial,Normalny"&amp;9Zał. 9
do Polityki szkoleniowej
&amp;Uwzór raportu  ze szkolenia zamkniętego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14338" r:id="rId4">
          <objectPr defaultSize="0" r:id="rId5">
            <anchor moveWithCells="1">
              <from>
                <xdr:col>0</xdr:col>
                <xdr:colOff>76200</xdr:colOff>
                <xdr:row>52</xdr:row>
                <xdr:rowOff>161925</xdr:rowOff>
              </from>
              <to>
                <xdr:col>3</xdr:col>
                <xdr:colOff>1162050</xdr:colOff>
                <xdr:row>81</xdr:row>
                <xdr:rowOff>9525</xdr:rowOff>
              </to>
            </anchor>
          </objectPr>
        </oleObject>
      </mc:Choice>
      <mc:Fallback>
        <oleObject progId="Word.Document.8" shapeId="14338" r:id="rId4"/>
      </mc:Fallback>
    </mc:AlternateContent>
    <mc:AlternateContent xmlns:mc="http://schemas.openxmlformats.org/markup-compatibility/2006">
      <mc:Choice Requires="x14">
        <oleObject progId="Word.Document.8" shapeId="14345" r:id="rId6">
          <objectPr defaultSize="0" r:id="rId7">
            <anchor moveWithCells="1">
              <from>
                <xdr:col>0</xdr:col>
                <xdr:colOff>9525</xdr:colOff>
                <xdr:row>1</xdr:row>
                <xdr:rowOff>38100</xdr:rowOff>
              </from>
              <to>
                <xdr:col>3</xdr:col>
                <xdr:colOff>1143000</xdr:colOff>
                <xdr:row>53</xdr:row>
                <xdr:rowOff>85725</xdr:rowOff>
              </to>
            </anchor>
          </objectPr>
        </oleObject>
      </mc:Choice>
      <mc:Fallback>
        <oleObject progId="Word.Document.8" shapeId="14345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I28"/>
  <sheetViews>
    <sheetView showGridLines="0" view="pageBreakPreview" zoomScale="130" zoomScaleNormal="100" workbookViewId="0">
      <selection activeCell="A8" sqref="A8:B8"/>
    </sheetView>
  </sheetViews>
  <sheetFormatPr defaultRowHeight="15" x14ac:dyDescent="0.25"/>
  <cols>
    <col min="1" max="16384" width="9.140625" style="5"/>
  </cols>
  <sheetData>
    <row r="1" spans="1:9" x14ac:dyDescent="0.25">
      <c r="A1" s="103" t="s">
        <v>23</v>
      </c>
      <c r="B1" s="104"/>
      <c r="C1" s="104"/>
      <c r="D1" s="104"/>
      <c r="E1" s="104"/>
      <c r="F1" s="104"/>
      <c r="G1" s="104"/>
      <c r="H1" s="104"/>
      <c r="I1" s="105"/>
    </row>
    <row r="2" spans="1:9" x14ac:dyDescent="0.25">
      <c r="A2" s="21"/>
    </row>
    <row r="3" spans="1:9" x14ac:dyDescent="0.25">
      <c r="A3" s="22" t="s">
        <v>18</v>
      </c>
    </row>
    <row r="4" spans="1:9" x14ac:dyDescent="0.25">
      <c r="A4" s="106" t="s">
        <v>54</v>
      </c>
      <c r="B4" s="107"/>
      <c r="C4" s="107"/>
      <c r="D4" s="102">
        <f>'Podsumowanie trenera'!B3:E3</f>
        <v>0</v>
      </c>
      <c r="E4" s="102"/>
      <c r="F4" s="102"/>
      <c r="G4" s="102"/>
      <c r="H4" s="102"/>
      <c r="I4" s="102"/>
    </row>
    <row r="5" spans="1:9" x14ac:dyDescent="0.25">
      <c r="A5" s="106" t="s">
        <v>55</v>
      </c>
      <c r="B5" s="107"/>
      <c r="C5" s="107"/>
      <c r="D5" s="102">
        <f>'Podsumowanie trenera'!B4:E4</f>
        <v>0</v>
      </c>
      <c r="E5" s="102"/>
      <c r="F5" s="102"/>
      <c r="G5" s="102"/>
      <c r="H5" s="102"/>
      <c r="I5" s="102"/>
    </row>
    <row r="6" spans="1:9" x14ac:dyDescent="0.25">
      <c r="A6" s="106" t="s">
        <v>56</v>
      </c>
      <c r="B6" s="107"/>
      <c r="C6" s="107"/>
      <c r="D6" s="102"/>
      <c r="E6" s="102"/>
      <c r="F6" s="102"/>
      <c r="G6" s="102"/>
      <c r="H6" s="102"/>
      <c r="I6" s="102"/>
    </row>
    <row r="7" spans="1:9" x14ac:dyDescent="0.25">
      <c r="A7" s="106" t="s">
        <v>57</v>
      </c>
      <c r="B7" s="107"/>
      <c r="C7" s="107"/>
      <c r="D7" s="102">
        <f>'Podsumowanie trenera'!B5:E5</f>
        <v>0</v>
      </c>
      <c r="E7" s="102"/>
      <c r="F7" s="102"/>
      <c r="G7" s="102"/>
      <c r="H7" s="102"/>
      <c r="I7" s="102"/>
    </row>
    <row r="8" spans="1:9" x14ac:dyDescent="0.25">
      <c r="A8" s="106" t="s">
        <v>60</v>
      </c>
      <c r="B8" s="107"/>
      <c r="D8" s="102">
        <f>'Podsumowanie trenera'!B8:E8</f>
        <v>0</v>
      </c>
      <c r="E8" s="102"/>
      <c r="F8" s="102"/>
      <c r="G8" s="102"/>
      <c r="H8" s="102"/>
      <c r="I8" s="102"/>
    </row>
    <row r="9" spans="1:9" x14ac:dyDescent="0.25">
      <c r="A9" s="106" t="s">
        <v>61</v>
      </c>
      <c r="B9" s="107"/>
      <c r="D9" s="102"/>
      <c r="E9" s="102"/>
      <c r="F9" s="102"/>
      <c r="G9" s="102"/>
      <c r="H9" s="102"/>
      <c r="I9" s="102"/>
    </row>
    <row r="10" spans="1:9" x14ac:dyDescent="0.25">
      <c r="A10" s="106" t="s">
        <v>62</v>
      </c>
      <c r="B10" s="107"/>
      <c r="D10" s="102"/>
      <c r="E10" s="102"/>
      <c r="F10" s="102"/>
      <c r="G10" s="102"/>
      <c r="H10" s="102"/>
      <c r="I10" s="102"/>
    </row>
    <row r="11" spans="1:9" x14ac:dyDescent="0.25">
      <c r="A11" s="106" t="s">
        <v>58</v>
      </c>
      <c r="B11" s="106"/>
      <c r="C11" s="106"/>
    </row>
    <row r="12" spans="1:9" x14ac:dyDescent="0.25">
      <c r="A12" s="106" t="s">
        <v>132</v>
      </c>
      <c r="B12" s="107"/>
      <c r="D12" s="102"/>
      <c r="E12" s="102"/>
      <c r="F12" s="102"/>
      <c r="G12" s="102"/>
      <c r="H12" s="102"/>
      <c r="I12" s="102"/>
    </row>
    <row r="13" spans="1:9" x14ac:dyDescent="0.25">
      <c r="A13" s="106" t="s">
        <v>63</v>
      </c>
      <c r="B13" s="107"/>
      <c r="D13" s="102"/>
      <c r="E13" s="102"/>
      <c r="F13" s="102"/>
      <c r="G13" s="102"/>
      <c r="H13" s="102"/>
      <c r="I13" s="102"/>
    </row>
    <row r="14" spans="1:9" x14ac:dyDescent="0.25">
      <c r="A14" s="106" t="s">
        <v>59</v>
      </c>
      <c r="B14" s="107"/>
      <c r="C14" s="107"/>
      <c r="D14" s="102">
        <f>'Podsumowanie trenera'!B6:E6</f>
        <v>0</v>
      </c>
      <c r="E14" s="102"/>
      <c r="F14" s="102"/>
      <c r="G14" s="102"/>
      <c r="H14" s="102"/>
      <c r="I14" s="102"/>
    </row>
    <row r="15" spans="1:9" x14ac:dyDescent="0.25">
      <c r="A15" s="21"/>
    </row>
    <row r="16" spans="1:9" x14ac:dyDescent="0.25">
      <c r="A16" s="22" t="s">
        <v>19</v>
      </c>
    </row>
    <row r="17" spans="1:9" x14ac:dyDescent="0.25">
      <c r="A17" s="106" t="s">
        <v>133</v>
      </c>
      <c r="B17" s="106"/>
      <c r="C17" s="106"/>
      <c r="D17" s="106"/>
      <c r="E17" s="106"/>
      <c r="F17" s="106"/>
      <c r="G17" s="106"/>
      <c r="H17" s="106"/>
      <c r="I17" s="106"/>
    </row>
    <row r="18" spans="1:9" ht="46.5" customHeight="1" x14ac:dyDescent="0.25">
      <c r="A18" s="108"/>
      <c r="B18" s="108"/>
      <c r="C18" s="108"/>
      <c r="D18" s="108"/>
      <c r="E18" s="108"/>
      <c r="F18" s="108"/>
      <c r="G18" s="108"/>
      <c r="H18" s="108"/>
      <c r="I18" s="108"/>
    </row>
    <row r="19" spans="1:9" x14ac:dyDescent="0.25">
      <c r="A19" s="106" t="s">
        <v>64</v>
      </c>
      <c r="B19" s="106"/>
      <c r="C19" s="106"/>
      <c r="D19" s="106"/>
      <c r="E19" s="106"/>
      <c r="F19" s="106"/>
      <c r="G19" s="106"/>
      <c r="H19" s="106"/>
      <c r="I19" s="106"/>
    </row>
    <row r="20" spans="1:9" ht="45.75" customHeight="1" x14ac:dyDescent="0.25">
      <c r="A20" s="108"/>
      <c r="B20" s="108"/>
      <c r="C20" s="108"/>
      <c r="D20" s="108"/>
      <c r="E20" s="108"/>
      <c r="F20" s="108"/>
      <c r="G20" s="108"/>
      <c r="H20" s="108"/>
      <c r="I20" s="108"/>
    </row>
    <row r="21" spans="1:9" x14ac:dyDescent="0.25">
      <c r="A21" s="109" t="s">
        <v>117</v>
      </c>
      <c r="B21" s="109"/>
      <c r="C21" s="109"/>
      <c r="D21" s="109"/>
      <c r="E21" s="109"/>
      <c r="F21" s="109"/>
      <c r="G21" s="109"/>
      <c r="H21" s="109"/>
      <c r="I21" s="109"/>
    </row>
    <row r="22" spans="1:9" ht="42" customHeight="1" x14ac:dyDescent="0.25">
      <c r="A22" s="108" t="s">
        <v>20</v>
      </c>
      <c r="B22" s="108"/>
      <c r="C22" s="108"/>
      <c r="D22" s="108"/>
      <c r="E22" s="108"/>
      <c r="F22" s="108"/>
      <c r="G22" s="108"/>
      <c r="H22" s="108"/>
      <c r="I22" s="108"/>
    </row>
    <row r="23" spans="1:9" x14ac:dyDescent="0.25">
      <c r="A23" s="106" t="s">
        <v>65</v>
      </c>
      <c r="B23" s="106"/>
      <c r="C23" s="106"/>
      <c r="D23" s="106"/>
      <c r="E23" s="106"/>
      <c r="F23" s="106"/>
      <c r="G23" s="106"/>
      <c r="H23" s="106"/>
      <c r="I23" s="106"/>
    </row>
    <row r="24" spans="1:9" ht="42" customHeight="1" x14ac:dyDescent="0.25">
      <c r="A24" s="108"/>
      <c r="B24" s="108"/>
      <c r="C24" s="108"/>
      <c r="D24" s="108"/>
      <c r="E24" s="108"/>
      <c r="F24" s="108"/>
      <c r="G24" s="108"/>
      <c r="H24" s="108"/>
      <c r="I24" s="108"/>
    </row>
    <row r="27" spans="1:9" x14ac:dyDescent="0.25">
      <c r="A27" s="23" t="s">
        <v>21</v>
      </c>
    </row>
    <row r="28" spans="1:9" x14ac:dyDescent="0.25">
      <c r="A28" s="23" t="s">
        <v>22</v>
      </c>
    </row>
  </sheetData>
  <mergeCells count="30">
    <mergeCell ref="A24:I24"/>
    <mergeCell ref="A23:I23"/>
    <mergeCell ref="A11:C11"/>
    <mergeCell ref="A17:I17"/>
    <mergeCell ref="A19:I19"/>
    <mergeCell ref="A21:I21"/>
    <mergeCell ref="A14:C14"/>
    <mergeCell ref="A18:I18"/>
    <mergeCell ref="A20:I20"/>
    <mergeCell ref="D14:I14"/>
    <mergeCell ref="D12:I12"/>
    <mergeCell ref="D13:I13"/>
    <mergeCell ref="D10:I10"/>
    <mergeCell ref="A9:B9"/>
    <mergeCell ref="A22:I22"/>
    <mergeCell ref="A13:B13"/>
    <mergeCell ref="A10:B10"/>
    <mergeCell ref="A12:B12"/>
    <mergeCell ref="D7:I7"/>
    <mergeCell ref="D8:I8"/>
    <mergeCell ref="D9:I9"/>
    <mergeCell ref="A1:I1"/>
    <mergeCell ref="D4:I4"/>
    <mergeCell ref="D5:I5"/>
    <mergeCell ref="D6:I6"/>
    <mergeCell ref="A4:C4"/>
    <mergeCell ref="A5:C5"/>
    <mergeCell ref="A7:C7"/>
    <mergeCell ref="A8:B8"/>
    <mergeCell ref="A6:C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&amp;R&amp;"Arial,Normalny"&amp;8Załącznik nr 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E16"/>
  <sheetViews>
    <sheetView showGridLines="0" view="pageBreakPreview" zoomScale="115" zoomScaleNormal="100" workbookViewId="0">
      <selection activeCell="H14" sqref="H14"/>
    </sheetView>
  </sheetViews>
  <sheetFormatPr defaultRowHeight="15" x14ac:dyDescent="0.25"/>
  <cols>
    <col min="1" max="1" width="25.5703125" style="5" bestFit="1" customWidth="1"/>
    <col min="2" max="2" width="40.7109375" style="5" customWidth="1"/>
    <col min="3" max="16384" width="9.140625" style="5"/>
  </cols>
  <sheetData>
    <row r="1" spans="1:5" x14ac:dyDescent="0.25">
      <c r="A1" s="103" t="s">
        <v>24</v>
      </c>
      <c r="B1" s="104"/>
      <c r="C1" s="104"/>
      <c r="D1" s="104"/>
      <c r="E1" s="105"/>
    </row>
    <row r="3" spans="1:5" ht="18" customHeight="1" x14ac:dyDescent="0.25">
      <c r="A3" s="20" t="s">
        <v>0</v>
      </c>
      <c r="B3" s="110"/>
      <c r="C3" s="111"/>
      <c r="D3" s="111"/>
      <c r="E3" s="111"/>
    </row>
    <row r="4" spans="1:5" ht="18" customHeight="1" x14ac:dyDescent="0.25">
      <c r="A4" s="20" t="s">
        <v>66</v>
      </c>
      <c r="B4" s="110"/>
      <c r="C4" s="111"/>
      <c r="D4" s="111"/>
      <c r="E4" s="111"/>
    </row>
    <row r="5" spans="1:5" ht="18" customHeight="1" x14ac:dyDescent="0.25">
      <c r="A5" s="20" t="s">
        <v>4</v>
      </c>
      <c r="B5" s="110"/>
      <c r="C5" s="111"/>
      <c r="D5" s="111"/>
      <c r="E5" s="111"/>
    </row>
    <row r="6" spans="1:5" ht="18" customHeight="1" x14ac:dyDescent="0.25">
      <c r="A6" s="20" t="s">
        <v>5</v>
      </c>
      <c r="B6" s="110"/>
      <c r="C6" s="111"/>
      <c r="D6" s="111"/>
      <c r="E6" s="111"/>
    </row>
    <row r="7" spans="1:5" ht="18" customHeight="1" x14ac:dyDescent="0.25">
      <c r="A7" s="20" t="s">
        <v>6</v>
      </c>
      <c r="B7" s="110"/>
      <c r="C7" s="111"/>
      <c r="D7" s="111"/>
      <c r="E7" s="111"/>
    </row>
    <row r="8" spans="1:5" ht="18" customHeight="1" x14ac:dyDescent="0.25">
      <c r="A8" s="20" t="s">
        <v>14</v>
      </c>
      <c r="B8" s="110"/>
      <c r="C8" s="111"/>
      <c r="D8" s="111"/>
      <c r="E8" s="111"/>
    </row>
    <row r="9" spans="1:5" ht="7.5" customHeight="1" x14ac:dyDescent="0.25"/>
    <row r="10" spans="1:5" ht="18" customHeight="1" x14ac:dyDescent="0.25"/>
    <row r="11" spans="1:5" s="24" customFormat="1" ht="18" customHeight="1" x14ac:dyDescent="0.25">
      <c r="A11" s="116" t="s">
        <v>68</v>
      </c>
      <c r="B11" s="117"/>
      <c r="C11" s="117"/>
      <c r="D11" s="117"/>
      <c r="E11" s="118"/>
    </row>
    <row r="12" spans="1:5" s="24" customFormat="1" ht="102.75" customHeight="1" x14ac:dyDescent="0.25">
      <c r="A12" s="110"/>
      <c r="B12" s="111"/>
      <c r="C12" s="111"/>
      <c r="D12" s="111"/>
      <c r="E12" s="112"/>
    </row>
    <row r="13" spans="1:5" ht="21" customHeight="1" x14ac:dyDescent="0.25">
      <c r="A13" s="113" t="s">
        <v>115</v>
      </c>
      <c r="B13" s="114"/>
      <c r="C13" s="114"/>
      <c r="D13" s="114"/>
      <c r="E13" s="115"/>
    </row>
    <row r="14" spans="1:5" ht="94.5" customHeight="1" x14ac:dyDescent="0.25">
      <c r="A14" s="110"/>
      <c r="B14" s="111"/>
      <c r="C14" s="111"/>
      <c r="D14" s="111"/>
      <c r="E14" s="112"/>
    </row>
    <row r="15" spans="1:5" ht="18" customHeight="1" x14ac:dyDescent="0.25">
      <c r="A15" s="113" t="s">
        <v>116</v>
      </c>
      <c r="B15" s="114"/>
      <c r="C15" s="114"/>
      <c r="D15" s="114"/>
      <c r="E15" s="115"/>
    </row>
    <row r="16" spans="1:5" ht="103.5" customHeight="1" x14ac:dyDescent="0.25">
      <c r="A16" s="110"/>
      <c r="B16" s="111"/>
      <c r="C16" s="111"/>
      <c r="D16" s="111"/>
      <c r="E16" s="112"/>
    </row>
  </sheetData>
  <mergeCells count="13">
    <mergeCell ref="A16:E16"/>
    <mergeCell ref="B8:E8"/>
    <mergeCell ref="A13:E13"/>
    <mergeCell ref="A15:E15"/>
    <mergeCell ref="A14:E14"/>
    <mergeCell ref="A11:E11"/>
    <mergeCell ref="A12:E12"/>
    <mergeCell ref="B5:E5"/>
    <mergeCell ref="B6:E6"/>
    <mergeCell ref="B7:E7"/>
    <mergeCell ref="A1:E1"/>
    <mergeCell ref="B3:E3"/>
    <mergeCell ref="B4:E4"/>
  </mergeCells>
  <phoneticPr fontId="0" type="noConversion"/>
  <pageMargins left="0.70866141732283472" right="0.70866141732283472" top="0.74803149606299213" bottom="0.74803149606299213" header="0.31496062992125984" footer="0.31496062992125984"/>
  <pageSetup scale="96" orientation="portrait" r:id="rId1"/>
  <headerFooter>
    <oddHeader>&amp;R&amp;"Arial,Normalny"&amp;8Załącznik nr 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 enableFormatConditionsCalculation="0">
    <tabColor indexed="53"/>
    <pageSetUpPr fitToPage="1"/>
  </sheetPr>
  <dimension ref="A1:X169"/>
  <sheetViews>
    <sheetView showGridLines="0" view="pageBreakPreview" topLeftCell="A106" zoomScale="85" zoomScaleNormal="100" zoomScaleSheetLayoutView="85" workbookViewId="0">
      <selection activeCell="AE20" sqref="AE20"/>
    </sheetView>
  </sheetViews>
  <sheetFormatPr defaultRowHeight="15" x14ac:dyDescent="0.25"/>
  <cols>
    <col min="1" max="1" width="11.28515625" style="5" customWidth="1"/>
    <col min="2" max="2" width="6.7109375" style="5" customWidth="1"/>
    <col min="3" max="3" width="39.28515625" style="5" customWidth="1"/>
    <col min="4" max="4" width="17.5703125" style="5" customWidth="1"/>
    <col min="5" max="5" width="8.7109375" style="5" customWidth="1"/>
    <col min="6" max="6" width="9.28515625" style="5" customWidth="1"/>
    <col min="7" max="7" width="7.140625" style="5" customWidth="1"/>
    <col min="8" max="8" width="6.5703125" style="5" customWidth="1"/>
    <col min="9" max="9" width="6.7109375" style="5" hidden="1" customWidth="1"/>
    <col min="10" max="10" width="6.7109375" style="5" customWidth="1"/>
    <col min="11" max="11" width="2.85546875" style="5" customWidth="1"/>
    <col min="12" max="12" width="12" style="5" customWidth="1"/>
    <col min="13" max="19" width="9.140625" style="5"/>
    <col min="20" max="20" width="9.140625" style="5" customWidth="1"/>
    <col min="21" max="21" width="1.28515625" style="5" customWidth="1"/>
    <col min="22" max="24" width="9.140625" style="5" hidden="1" customWidth="1"/>
    <col min="25" max="16384" width="9.140625" style="5"/>
  </cols>
  <sheetData>
    <row r="1" spans="1:20" ht="42" customHeight="1" x14ac:dyDescent="0.25">
      <c r="A1" s="123" t="s">
        <v>16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1:20" s="27" customFormat="1" ht="21.75" customHeight="1" x14ac:dyDescent="0.25">
      <c r="A2" s="125" t="s">
        <v>77</v>
      </c>
      <c r="B2" s="125"/>
      <c r="C2" s="125"/>
      <c r="D2" s="125"/>
      <c r="E2" s="125"/>
      <c r="F2" s="125"/>
      <c r="G2" s="125"/>
      <c r="H2" s="125" t="s">
        <v>78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20" ht="15" customHeight="1" x14ac:dyDescent="0.25">
      <c r="A3" s="65" t="s">
        <v>9</v>
      </c>
      <c r="B3" s="122" t="s">
        <v>35</v>
      </c>
      <c r="C3" s="122"/>
      <c r="D3" s="122"/>
      <c r="G3" s="45"/>
      <c r="H3" s="45"/>
      <c r="I3" s="45"/>
      <c r="J3" s="45"/>
      <c r="K3" s="45"/>
      <c r="L3" s="68" t="s">
        <v>10</v>
      </c>
      <c r="M3" s="122" t="s">
        <v>88</v>
      </c>
      <c r="N3" s="122"/>
      <c r="O3" s="122"/>
      <c r="P3" s="122"/>
      <c r="Q3" s="122"/>
      <c r="R3" s="122"/>
      <c r="S3" s="122"/>
      <c r="T3" s="122"/>
    </row>
    <row r="4" spans="1:20" x14ac:dyDescent="0.25">
      <c r="A4" s="44"/>
      <c r="B4" s="2"/>
      <c r="C4" s="2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0" x14ac:dyDescent="0.25">
      <c r="A5" s="44"/>
      <c r="B5" s="2"/>
      <c r="C5" s="2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0" x14ac:dyDescent="0.25">
      <c r="A6" s="44"/>
      <c r="B6" s="2"/>
      <c r="C6" s="2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20" x14ac:dyDescent="0.25">
      <c r="A7" s="44"/>
      <c r="B7" s="2"/>
      <c r="C7" s="2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0" x14ac:dyDescent="0.25">
      <c r="A8" s="44"/>
      <c r="B8" s="2"/>
      <c r="C8" s="2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20" x14ac:dyDescent="0.25">
      <c r="A9" s="44"/>
      <c r="B9" s="2"/>
      <c r="C9" s="2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0" x14ac:dyDescent="0.25">
      <c r="A10" s="44"/>
      <c r="B10" s="2"/>
      <c r="C10" s="2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20" x14ac:dyDescent="0.25">
      <c r="A11" s="44"/>
      <c r="B11" s="2"/>
      <c r="C11" s="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20" x14ac:dyDescent="0.25">
      <c r="A12" s="44"/>
      <c r="B12" s="2"/>
      <c r="C12" s="2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20" x14ac:dyDescent="0.25">
      <c r="A13" s="44"/>
      <c r="B13" s="2"/>
      <c r="C13" s="2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20" x14ac:dyDescent="0.25">
      <c r="A14" s="44"/>
      <c r="B14" s="2"/>
      <c r="C14" s="2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0" x14ac:dyDescent="0.25">
      <c r="A15" s="44"/>
      <c r="B15" s="2"/>
      <c r="C15" s="2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20" x14ac:dyDescent="0.25">
      <c r="A16" s="44"/>
      <c r="B16" s="2"/>
      <c r="C16" s="2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20" x14ac:dyDescent="0.25">
      <c r="A17" s="44"/>
      <c r="B17" s="2"/>
      <c r="C17" s="2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20" x14ac:dyDescent="0.25">
      <c r="A18" s="44"/>
      <c r="B18" s="2"/>
      <c r="C18" s="2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20" ht="38.25" customHeight="1" x14ac:dyDescent="0.25">
      <c r="A19" s="44"/>
      <c r="B19" s="2"/>
      <c r="C19" s="2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20" ht="118.5" customHeight="1" x14ac:dyDescent="0.25">
      <c r="A20" s="44"/>
      <c r="B20" s="2"/>
      <c r="C20" s="2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20" s="27" customFormat="1" ht="22.5" customHeight="1" x14ac:dyDescent="0.25">
      <c r="A21" s="126" t="s">
        <v>84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</row>
    <row r="22" spans="1:20" s="27" customFormat="1" ht="26.25" customHeight="1" x14ac:dyDescent="0.25">
      <c r="A22" s="127" t="s">
        <v>87</v>
      </c>
      <c r="B22" s="127"/>
      <c r="C22" s="127"/>
      <c r="D22" s="127"/>
      <c r="E22" s="127"/>
      <c r="F22" s="127"/>
      <c r="G22" s="127"/>
      <c r="H22" s="127" t="s">
        <v>124</v>
      </c>
      <c r="I22" s="127"/>
      <c r="J22" s="127"/>
      <c r="K22" s="127"/>
      <c r="L22" s="127"/>
      <c r="M22" s="67" t="e">
        <f>'DANE Źródłowe'!AK9</f>
        <v>#DIV/0!</v>
      </c>
      <c r="N22" s="66"/>
      <c r="O22" s="66"/>
      <c r="P22" s="66"/>
      <c r="Q22" s="66"/>
      <c r="R22" s="66"/>
      <c r="S22" s="66"/>
      <c r="T22" s="66"/>
    </row>
    <row r="23" spans="1:20" ht="15" customHeight="1" x14ac:dyDescent="0.25">
      <c r="A23" s="65" t="s">
        <v>11</v>
      </c>
      <c r="B23" s="122" t="s">
        <v>89</v>
      </c>
      <c r="C23" s="122"/>
      <c r="D23" s="122"/>
      <c r="G23" s="45"/>
      <c r="H23" s="45"/>
      <c r="I23" s="45"/>
      <c r="J23" s="45"/>
      <c r="L23" s="65" t="s">
        <v>12</v>
      </c>
      <c r="M23" s="122" t="s">
        <v>90</v>
      </c>
      <c r="N23" s="122"/>
      <c r="O23" s="122"/>
      <c r="P23" s="122"/>
      <c r="Q23" s="122"/>
      <c r="R23" s="122"/>
      <c r="S23" s="122"/>
      <c r="T23" s="122"/>
    </row>
    <row r="24" spans="1:20" x14ac:dyDescent="0.25">
      <c r="A24" s="29"/>
      <c r="B24" s="2"/>
      <c r="C24" s="2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20" x14ac:dyDescent="0.25">
      <c r="A25" s="44"/>
      <c r="B25" s="2"/>
      <c r="C25" s="2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20" x14ac:dyDescent="0.25">
      <c r="A26" s="44"/>
      <c r="B26" s="2"/>
      <c r="C26" s="2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20" x14ac:dyDescent="0.25">
      <c r="A27" s="44"/>
      <c r="B27" s="2"/>
      <c r="C27" s="2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20" x14ac:dyDescent="0.25">
      <c r="A28" s="44"/>
      <c r="B28" s="2"/>
      <c r="C28" s="2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20" x14ac:dyDescent="0.25">
      <c r="A29" s="44"/>
      <c r="B29" s="2"/>
      <c r="C29" s="2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20" x14ac:dyDescent="0.25">
      <c r="A30" s="44"/>
      <c r="B30" s="2"/>
      <c r="C30" s="2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20" x14ac:dyDescent="0.25">
      <c r="A31" s="44"/>
      <c r="B31" s="2"/>
      <c r="C31" s="2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20" x14ac:dyDescent="0.25">
      <c r="A32" s="44"/>
      <c r="B32" s="2"/>
      <c r="C32" s="2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20" x14ac:dyDescent="0.25">
      <c r="A33" s="44"/>
      <c r="B33" s="2"/>
      <c r="C33" s="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20" x14ac:dyDescent="0.25">
      <c r="A34" s="44"/>
      <c r="B34" s="2"/>
      <c r="C34" s="2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20" x14ac:dyDescent="0.25">
      <c r="A35" s="44"/>
      <c r="B35" s="2"/>
      <c r="C35" s="2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20" x14ac:dyDescent="0.25">
      <c r="A36" s="44"/>
      <c r="B36" s="2"/>
      <c r="C36" s="2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20" x14ac:dyDescent="0.25">
      <c r="A37" s="44"/>
      <c r="B37" s="2"/>
      <c r="C37" s="2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20" x14ac:dyDescent="0.25">
      <c r="A38" s="44"/>
      <c r="B38" s="2"/>
      <c r="C38" s="2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20" x14ac:dyDescent="0.25">
      <c r="A39" s="44"/>
      <c r="B39" s="2"/>
      <c r="C39" s="2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20" x14ac:dyDescent="0.25">
      <c r="A40" s="44"/>
      <c r="B40" s="2"/>
      <c r="C40" s="2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20" x14ac:dyDescent="0.25">
      <c r="A41" s="44"/>
      <c r="B41" s="2"/>
      <c r="C41" s="2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20" ht="87.75" customHeight="1" x14ac:dyDescent="0.25">
      <c r="A42" s="44"/>
      <c r="B42" s="2"/>
      <c r="C42" s="2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20" ht="15" customHeight="1" x14ac:dyDescent="0.25">
      <c r="A43" s="65" t="s">
        <v>13</v>
      </c>
      <c r="B43" s="122" t="s">
        <v>91</v>
      </c>
      <c r="C43" s="122"/>
      <c r="D43" s="122"/>
      <c r="G43" s="45"/>
      <c r="H43" s="45"/>
      <c r="I43" s="45"/>
      <c r="J43" s="45"/>
      <c r="K43" s="45"/>
      <c r="L43" s="65" t="s">
        <v>48</v>
      </c>
      <c r="M43" s="122" t="s">
        <v>92</v>
      </c>
      <c r="N43" s="122"/>
      <c r="O43" s="122"/>
      <c r="P43" s="122"/>
      <c r="Q43" s="122"/>
      <c r="R43" s="122"/>
      <c r="S43" s="122"/>
      <c r="T43" s="122"/>
    </row>
    <row r="44" spans="1:20" x14ac:dyDescent="0.25">
      <c r="A44" s="44"/>
      <c r="B44" s="2"/>
      <c r="C44" s="2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20" x14ac:dyDescent="0.25">
      <c r="A45" s="44"/>
      <c r="B45" s="2"/>
      <c r="C45" s="2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20" x14ac:dyDescent="0.25">
      <c r="A46" s="44"/>
      <c r="B46" s="2"/>
      <c r="C46" s="2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20" x14ac:dyDescent="0.25">
      <c r="A47" s="44"/>
      <c r="B47" s="2"/>
      <c r="C47" s="2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20" x14ac:dyDescent="0.25">
      <c r="A48" s="44"/>
      <c r="B48" s="2"/>
      <c r="C48" s="2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4" x14ac:dyDescent="0.25">
      <c r="A49" s="44"/>
      <c r="B49" s="2"/>
      <c r="C49" s="2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4" x14ac:dyDescent="0.25">
      <c r="A50" s="44"/>
      <c r="B50" s="2"/>
      <c r="C50" s="2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x14ac:dyDescent="0.25">
      <c r="A51" s="44"/>
      <c r="B51" s="2"/>
      <c r="C51" s="2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4" x14ac:dyDescent="0.25">
      <c r="A52" s="44"/>
      <c r="B52" s="2"/>
      <c r="C52" s="2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x14ac:dyDescent="0.25">
      <c r="A53" s="44"/>
      <c r="B53" s="2"/>
      <c r="C53" s="2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4" x14ac:dyDescent="0.25">
      <c r="A54" s="44"/>
      <c r="B54" s="2"/>
      <c r="C54" s="2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x14ac:dyDescent="0.25">
      <c r="A55" s="44"/>
      <c r="B55" s="2"/>
      <c r="C55" s="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4" x14ac:dyDescent="0.25">
      <c r="A56" s="44"/>
      <c r="B56" s="2"/>
      <c r="C56" s="2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4" x14ac:dyDescent="0.25">
      <c r="A57" s="44"/>
      <c r="B57" s="2"/>
      <c r="C57" s="2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4" x14ac:dyDescent="0.25">
      <c r="A58" s="44"/>
      <c r="B58" s="2"/>
      <c r="C58" s="2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4" x14ac:dyDescent="0.25">
      <c r="A59" s="44"/>
      <c r="B59" s="2"/>
      <c r="C59" s="2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x14ac:dyDescent="0.25">
      <c r="A60" s="44"/>
      <c r="B60" s="2"/>
      <c r="C60" s="2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x14ac:dyDescent="0.25">
      <c r="A61" s="44"/>
      <c r="B61" s="2"/>
      <c r="C61" s="2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x14ac:dyDescent="0.25">
      <c r="A62" s="44"/>
      <c r="B62" s="2"/>
      <c r="C62" s="2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4" x14ac:dyDescent="0.25">
      <c r="A63" s="44"/>
      <c r="B63" s="2"/>
      <c r="C63" s="2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</row>
    <row r="64" spans="1:14" s="62" customFormat="1" x14ac:dyDescent="0.25">
      <c r="A64" s="44"/>
      <c r="B64" s="63"/>
      <c r="C64" s="63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</row>
    <row r="65" spans="1:20" s="62" customFormat="1" x14ac:dyDescent="0.25">
      <c r="A65" s="44"/>
      <c r="B65" s="63"/>
      <c r="C65" s="63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</row>
    <row r="66" spans="1:20" x14ac:dyDescent="0.25">
      <c r="A66" s="44"/>
      <c r="B66" s="2"/>
      <c r="C66" s="2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</row>
    <row r="67" spans="1:20" ht="6" customHeight="1" x14ac:dyDescent="0.25">
      <c r="A67" s="44"/>
      <c r="B67" s="2"/>
      <c r="C67" s="2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20" ht="23.25" customHeight="1" x14ac:dyDescent="0.25">
      <c r="A68" s="126" t="s">
        <v>93</v>
      </c>
      <c r="B68" s="126"/>
      <c r="C68" s="126"/>
      <c r="D68" s="126"/>
      <c r="E68" s="126"/>
      <c r="F68" s="126"/>
      <c r="G68" s="126"/>
      <c r="H68" s="127" t="s">
        <v>125</v>
      </c>
      <c r="I68" s="127"/>
      <c r="J68" s="127"/>
      <c r="K68" s="127"/>
      <c r="L68" s="127"/>
      <c r="M68" s="67" t="e">
        <f>'DANE Źródłowe'!AW9</f>
        <v>#DIV/0!</v>
      </c>
      <c r="N68" s="66"/>
      <c r="O68" s="66"/>
      <c r="P68" s="66"/>
      <c r="Q68" s="66"/>
      <c r="R68" s="66"/>
      <c r="S68" s="66"/>
      <c r="T68" s="66"/>
    </row>
    <row r="69" spans="1:20" ht="24" customHeight="1" x14ac:dyDescent="0.25">
      <c r="A69" s="65" t="s">
        <v>49</v>
      </c>
      <c r="B69" s="122" t="s">
        <v>89</v>
      </c>
      <c r="C69" s="122"/>
      <c r="D69" s="122"/>
      <c r="G69" s="45"/>
      <c r="H69" s="45"/>
      <c r="I69" s="45"/>
      <c r="J69" s="45"/>
      <c r="K69" s="45"/>
      <c r="L69" s="65" t="s">
        <v>50</v>
      </c>
      <c r="M69" s="122" t="s">
        <v>90</v>
      </c>
      <c r="N69" s="122"/>
      <c r="O69" s="122"/>
      <c r="P69" s="122"/>
      <c r="Q69" s="122"/>
      <c r="R69" s="122"/>
      <c r="S69" s="122"/>
      <c r="T69" s="122"/>
    </row>
    <row r="70" spans="1:20" x14ac:dyDescent="0.25">
      <c r="A70" s="29"/>
      <c r="B70" s="2"/>
      <c r="C70" s="2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20" x14ac:dyDescent="0.25">
      <c r="A71" s="44"/>
      <c r="B71" s="2"/>
      <c r="C71" s="2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</row>
    <row r="72" spans="1:20" x14ac:dyDescent="0.25">
      <c r="A72" s="44"/>
      <c r="B72" s="2"/>
      <c r="C72" s="2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</row>
    <row r="73" spans="1:20" x14ac:dyDescent="0.25">
      <c r="A73" s="44"/>
      <c r="B73" s="2"/>
      <c r="C73" s="2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</row>
    <row r="74" spans="1:20" x14ac:dyDescent="0.25">
      <c r="A74" s="44"/>
      <c r="B74" s="2"/>
      <c r="C74" s="2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</row>
    <row r="75" spans="1:20" x14ac:dyDescent="0.25">
      <c r="A75" s="44"/>
      <c r="B75" s="2"/>
      <c r="C75" s="2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20" x14ac:dyDescent="0.25">
      <c r="A76" s="44"/>
      <c r="B76" s="2"/>
      <c r="C76" s="2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20" x14ac:dyDescent="0.25">
      <c r="A77" s="44"/>
      <c r="B77" s="2"/>
      <c r="C77" s="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</row>
    <row r="78" spans="1:20" x14ac:dyDescent="0.25">
      <c r="A78" s="44"/>
      <c r="B78" s="2"/>
      <c r="C78" s="2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</row>
    <row r="79" spans="1:20" x14ac:dyDescent="0.25">
      <c r="A79" s="44"/>
      <c r="B79" s="2"/>
      <c r="C79" s="2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</row>
    <row r="80" spans="1:20" x14ac:dyDescent="0.25">
      <c r="A80" s="44"/>
      <c r="B80" s="2"/>
      <c r="C80" s="2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</row>
    <row r="81" spans="1:20" x14ac:dyDescent="0.25">
      <c r="A81" s="44"/>
      <c r="B81" s="2"/>
      <c r="C81" s="2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1:20" x14ac:dyDescent="0.25">
      <c r="A82" s="44"/>
      <c r="B82" s="2"/>
      <c r="C82" s="2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</row>
    <row r="83" spans="1:20" x14ac:dyDescent="0.25">
      <c r="A83" s="44"/>
      <c r="B83" s="2"/>
      <c r="C83" s="2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</row>
    <row r="84" spans="1:20" x14ac:dyDescent="0.25">
      <c r="A84" s="44"/>
      <c r="B84" s="2"/>
      <c r="C84" s="2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</row>
    <row r="85" spans="1:20" x14ac:dyDescent="0.25">
      <c r="A85" s="44"/>
      <c r="B85" s="2"/>
      <c r="C85" s="2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</row>
    <row r="86" spans="1:20" x14ac:dyDescent="0.25">
      <c r="A86" s="44"/>
      <c r="B86" s="2"/>
      <c r="C86" s="2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</row>
    <row r="87" spans="1:20" x14ac:dyDescent="0.25">
      <c r="A87" s="44"/>
      <c r="B87" s="2"/>
      <c r="C87" s="2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</row>
    <row r="88" spans="1:20" ht="44.25" customHeight="1" x14ac:dyDescent="0.25">
      <c r="A88" s="44"/>
      <c r="B88" s="2"/>
      <c r="C88" s="2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</row>
    <row r="89" spans="1:20" ht="18" customHeight="1" x14ac:dyDescent="0.25">
      <c r="A89" s="65" t="s">
        <v>51</v>
      </c>
      <c r="B89" s="122" t="s">
        <v>91</v>
      </c>
      <c r="C89" s="122"/>
      <c r="D89" s="122"/>
      <c r="G89" s="45"/>
      <c r="H89" s="45"/>
      <c r="I89" s="45"/>
      <c r="J89" s="45"/>
      <c r="K89" s="45"/>
      <c r="L89" s="65" t="s">
        <v>97</v>
      </c>
      <c r="M89" s="122" t="s">
        <v>92</v>
      </c>
      <c r="N89" s="122"/>
      <c r="O89" s="122"/>
      <c r="P89" s="122"/>
      <c r="Q89" s="122"/>
      <c r="R89" s="122"/>
      <c r="S89" s="122"/>
      <c r="T89" s="122"/>
    </row>
    <row r="90" spans="1:20" ht="29.25" customHeight="1" x14ac:dyDescent="0.25">
      <c r="A90" s="44"/>
      <c r="B90" s="2"/>
      <c r="C90" s="2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</row>
    <row r="91" spans="1:20" ht="15.75" customHeight="1" x14ac:dyDescent="0.25">
      <c r="A91" s="44"/>
      <c r="B91" s="2"/>
      <c r="C91" s="2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</row>
    <row r="92" spans="1:20" x14ac:dyDescent="0.25">
      <c r="A92" s="44"/>
      <c r="B92" s="2"/>
      <c r="C92" s="2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</row>
    <row r="93" spans="1:20" x14ac:dyDescent="0.25">
      <c r="A93" s="44"/>
      <c r="B93" s="2"/>
      <c r="C93" s="2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</row>
    <row r="94" spans="1:20" x14ac:dyDescent="0.25">
      <c r="A94" s="44"/>
      <c r="B94" s="2"/>
      <c r="C94" s="2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</row>
    <row r="95" spans="1:20" x14ac:dyDescent="0.25">
      <c r="A95" s="44"/>
      <c r="B95" s="2"/>
      <c r="C95" s="2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</row>
    <row r="96" spans="1:20" x14ac:dyDescent="0.25">
      <c r="A96" s="44"/>
      <c r="B96" s="2"/>
      <c r="C96" s="2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</row>
    <row r="97" spans="1:20" x14ac:dyDescent="0.25">
      <c r="A97" s="44"/>
      <c r="B97" s="2"/>
      <c r="C97" s="2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</row>
    <row r="98" spans="1:20" x14ac:dyDescent="0.25">
      <c r="A98" s="44"/>
      <c r="B98" s="2"/>
      <c r="C98" s="2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20" x14ac:dyDescent="0.25">
      <c r="A99" s="44"/>
      <c r="B99" s="2"/>
      <c r="C99" s="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</row>
    <row r="100" spans="1:20" x14ac:dyDescent="0.25">
      <c r="A100" s="44"/>
      <c r="B100" s="2"/>
      <c r="C100" s="2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20" x14ac:dyDescent="0.25">
      <c r="A101" s="44"/>
      <c r="B101" s="2"/>
      <c r="C101" s="2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20" x14ac:dyDescent="0.25">
      <c r="A102" s="44"/>
      <c r="B102" s="2"/>
      <c r="C102" s="2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 spans="1:20" x14ac:dyDescent="0.25">
      <c r="A103" s="44"/>
      <c r="B103" s="2"/>
      <c r="C103" s="2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20" x14ac:dyDescent="0.25">
      <c r="A104" s="44"/>
      <c r="B104" s="2"/>
      <c r="C104" s="2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</row>
    <row r="105" spans="1:20" x14ac:dyDescent="0.25">
      <c r="A105" s="44"/>
      <c r="B105" s="2"/>
      <c r="C105" s="2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</row>
    <row r="106" spans="1:20" x14ac:dyDescent="0.25">
      <c r="A106" s="44"/>
      <c r="B106" s="2"/>
      <c r="C106" s="2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</row>
    <row r="107" spans="1:20" x14ac:dyDescent="0.25">
      <c r="A107" s="44"/>
      <c r="B107" s="2"/>
      <c r="C107" s="2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</row>
    <row r="108" spans="1:20" x14ac:dyDescent="0.25">
      <c r="A108" s="44"/>
      <c r="B108" s="2"/>
      <c r="C108" s="2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</row>
    <row r="109" spans="1:20" x14ac:dyDescent="0.25">
      <c r="A109" s="44"/>
      <c r="B109" s="2"/>
      <c r="C109" s="2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</row>
    <row r="110" spans="1:20" x14ac:dyDescent="0.25">
      <c r="A110" s="44"/>
      <c r="B110" s="2"/>
      <c r="C110" s="2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</row>
    <row r="111" spans="1:20" ht="42" customHeight="1" x14ac:dyDescent="0.25">
      <c r="A111" s="44"/>
      <c r="B111" s="2"/>
      <c r="C111" s="2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</row>
    <row r="112" spans="1:20" s="27" customFormat="1" ht="17.25" customHeight="1" x14ac:dyDescent="0.25">
      <c r="A112" s="128" t="s">
        <v>86</v>
      </c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</row>
    <row r="113" spans="1:20" ht="19.5" customHeight="1" x14ac:dyDescent="0.25">
      <c r="A113" s="65" t="s">
        <v>98</v>
      </c>
      <c r="B113" s="122" t="s">
        <v>94</v>
      </c>
      <c r="C113" s="122"/>
      <c r="D113" s="122"/>
      <c r="G113" s="45"/>
      <c r="H113" s="45"/>
      <c r="I113" s="45"/>
      <c r="J113" s="45"/>
      <c r="K113" s="45"/>
      <c r="L113" s="65" t="s">
        <v>99</v>
      </c>
      <c r="M113" s="122" t="s">
        <v>95</v>
      </c>
      <c r="N113" s="122"/>
      <c r="O113" s="122"/>
      <c r="P113" s="122"/>
      <c r="Q113" s="122"/>
      <c r="R113" s="122"/>
      <c r="S113" s="122"/>
      <c r="T113" s="122"/>
    </row>
    <row r="114" spans="1:20" x14ac:dyDescent="0.25">
      <c r="A114" s="44"/>
      <c r="B114" s="2"/>
      <c r="C114" s="2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</row>
    <row r="115" spans="1:20" x14ac:dyDescent="0.25">
      <c r="A115" s="44"/>
      <c r="B115" s="2"/>
      <c r="C115" s="2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</row>
    <row r="116" spans="1:20" x14ac:dyDescent="0.25">
      <c r="A116" s="44"/>
      <c r="B116" s="2"/>
      <c r="C116" s="2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</row>
    <row r="117" spans="1:20" x14ac:dyDescent="0.25">
      <c r="A117" s="44"/>
      <c r="B117" s="2"/>
      <c r="C117" s="2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</row>
    <row r="118" spans="1:20" x14ac:dyDescent="0.25">
      <c r="A118" s="44"/>
      <c r="B118" s="2"/>
      <c r="C118" s="2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</row>
    <row r="119" spans="1:20" x14ac:dyDescent="0.25">
      <c r="A119" s="44"/>
      <c r="B119" s="2"/>
      <c r="C119" s="2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</row>
    <row r="120" spans="1:20" x14ac:dyDescent="0.25">
      <c r="A120" s="44"/>
      <c r="B120" s="2"/>
      <c r="C120" s="2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</row>
    <row r="121" spans="1:20" x14ac:dyDescent="0.25">
      <c r="A121" s="44"/>
      <c r="B121" s="2"/>
      <c r="C121" s="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</row>
    <row r="122" spans="1:20" x14ac:dyDescent="0.25">
      <c r="A122" s="44"/>
      <c r="B122" s="2"/>
      <c r="C122" s="2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 spans="1:20" x14ac:dyDescent="0.25">
      <c r="A123" s="44"/>
      <c r="B123" s="2"/>
      <c r="C123" s="2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</row>
    <row r="124" spans="1:20" x14ac:dyDescent="0.25">
      <c r="A124" s="44"/>
      <c r="B124" s="2"/>
      <c r="C124" s="2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</row>
    <row r="125" spans="1:20" x14ac:dyDescent="0.25">
      <c r="A125" s="44"/>
      <c r="B125" s="2"/>
      <c r="C125" s="2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</row>
    <row r="126" spans="1:20" x14ac:dyDescent="0.25">
      <c r="A126" s="44"/>
      <c r="B126" s="2"/>
      <c r="C126" s="2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</row>
    <row r="127" spans="1:20" x14ac:dyDescent="0.25">
      <c r="A127" s="44"/>
      <c r="B127" s="2"/>
      <c r="C127" s="2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</row>
    <row r="128" spans="1:20" x14ac:dyDescent="0.25">
      <c r="A128" s="44"/>
      <c r="B128" s="2"/>
      <c r="C128" s="2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</row>
    <row r="129" spans="1:20" x14ac:dyDescent="0.25">
      <c r="A129" s="44"/>
      <c r="B129" s="2"/>
      <c r="C129" s="2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</row>
    <row r="130" spans="1:20" x14ac:dyDescent="0.25">
      <c r="A130" s="44"/>
      <c r="B130" s="2"/>
      <c r="C130" s="2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</row>
    <row r="131" spans="1:20" x14ac:dyDescent="0.25">
      <c r="A131" s="44"/>
      <c r="B131" s="2"/>
      <c r="C131" s="2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20" ht="6" customHeight="1" x14ac:dyDescent="0.25">
      <c r="A132" s="29"/>
      <c r="B132" s="124"/>
      <c r="C132" s="124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20" s="27" customFormat="1" ht="21" customHeight="1" x14ac:dyDescent="0.25">
      <c r="A133" s="128" t="s">
        <v>85</v>
      </c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</row>
    <row r="134" spans="1:20" s="27" customFormat="1" x14ac:dyDescent="0.25">
      <c r="A134" s="65" t="s">
        <v>100</v>
      </c>
      <c r="B134" s="122" t="s">
        <v>96</v>
      </c>
      <c r="C134" s="122"/>
      <c r="D134" s="122"/>
      <c r="E134" s="29"/>
      <c r="F134" s="122"/>
      <c r="G134" s="122"/>
      <c r="H134" s="122"/>
      <c r="I134" s="122"/>
      <c r="J134" s="122"/>
      <c r="K134" s="122"/>
      <c r="L134" s="122"/>
      <c r="M134" s="122"/>
      <c r="N134" s="122"/>
    </row>
    <row r="135" spans="1:20" s="27" customFormat="1" x14ac:dyDescent="0.25">
      <c r="A135" s="44"/>
      <c r="B135" s="2"/>
      <c r="C135" s="2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</row>
    <row r="136" spans="1:20" s="27" customFormat="1" x14ac:dyDescent="0.25">
      <c r="A136" s="44"/>
      <c r="B136" s="2"/>
      <c r="C136" s="2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</row>
    <row r="137" spans="1:20" s="27" customFormat="1" x14ac:dyDescent="0.25">
      <c r="A137" s="44"/>
      <c r="B137" s="2"/>
      <c r="C137" s="2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 spans="1:20" s="27" customFormat="1" x14ac:dyDescent="0.25">
      <c r="A138" s="44"/>
      <c r="B138" s="2"/>
      <c r="C138" s="2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</row>
    <row r="139" spans="1:20" s="27" customFormat="1" x14ac:dyDescent="0.25">
      <c r="A139" s="44"/>
      <c r="B139" s="2"/>
      <c r="C139" s="2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</row>
    <row r="140" spans="1:20" s="27" customFormat="1" x14ac:dyDescent="0.25">
      <c r="A140" s="44"/>
      <c r="B140" s="2"/>
      <c r="C140" s="2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20" s="27" customFormat="1" x14ac:dyDescent="0.25">
      <c r="A141" s="44"/>
      <c r="B141" s="2"/>
      <c r="C141" s="2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20" s="27" customFormat="1" x14ac:dyDescent="0.25">
      <c r="A142" s="44"/>
      <c r="B142" s="2"/>
      <c r="C142" s="2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20" s="27" customFormat="1" x14ac:dyDescent="0.25">
      <c r="A143" s="44"/>
      <c r="B143" s="2"/>
      <c r="C143" s="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20" s="27" customFormat="1" x14ac:dyDescent="0.25">
      <c r="A144" s="44"/>
      <c r="B144" s="2"/>
      <c r="C144" s="2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20" s="27" customFormat="1" x14ac:dyDescent="0.25">
      <c r="A145" s="44"/>
      <c r="B145" s="2"/>
      <c r="C145" s="2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20" s="27" customFormat="1" x14ac:dyDescent="0.25">
      <c r="A146" s="44"/>
      <c r="B146" s="2"/>
      <c r="C146" s="2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20" s="27" customFormat="1" x14ac:dyDescent="0.25">
      <c r="A147" s="44"/>
      <c r="B147" s="2"/>
      <c r="C147" s="2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</row>
    <row r="148" spans="1:20" s="27" customFormat="1" x14ac:dyDescent="0.25">
      <c r="A148" s="44"/>
      <c r="B148" s="2"/>
      <c r="C148" s="2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20" s="27" customFormat="1" x14ac:dyDescent="0.25">
      <c r="A149" s="44"/>
      <c r="B149" s="2"/>
      <c r="C149" s="2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20" s="27" customFormat="1" x14ac:dyDescent="0.25">
      <c r="A150" s="44"/>
      <c r="B150" s="2"/>
      <c r="C150" s="2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1" spans="1:20" s="27" customFormat="1" x14ac:dyDescent="0.25">
      <c r="A151" s="44"/>
      <c r="B151" s="2"/>
      <c r="C151" s="2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</row>
    <row r="152" spans="1:20" s="27" customFormat="1" x14ac:dyDescent="0.25">
      <c r="A152" s="44"/>
      <c r="B152" s="2"/>
      <c r="C152" s="2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</row>
    <row r="153" spans="1:20" s="27" customFormat="1" x14ac:dyDescent="0.25">
      <c r="A153" s="29"/>
      <c r="B153" s="124"/>
      <c r="C153" s="124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</row>
    <row r="154" spans="1:20" ht="22.5" customHeight="1" x14ac:dyDescent="0.25">
      <c r="A154" s="44"/>
      <c r="B154" s="124"/>
      <c r="C154" s="124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</row>
    <row r="155" spans="1:20" ht="1.5" customHeight="1" x14ac:dyDescent="0.25">
      <c r="A155" s="44"/>
      <c r="B155" s="2"/>
      <c r="C155" s="2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</row>
    <row r="156" spans="1:20" ht="19.5" customHeight="1" x14ac:dyDescent="0.25">
      <c r="A156" s="113" t="s">
        <v>25</v>
      </c>
      <c r="B156" s="114"/>
      <c r="C156" s="114"/>
      <c r="D156" s="114"/>
      <c r="E156" s="114"/>
      <c r="F156" s="114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5"/>
    </row>
    <row r="157" spans="1:20" x14ac:dyDescent="0.25">
      <c r="A157" s="119"/>
      <c r="B157" s="120"/>
      <c r="C157" s="120"/>
      <c r="D157" s="120"/>
      <c r="E157" s="120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1"/>
    </row>
    <row r="158" spans="1:20" x14ac:dyDescent="0.25">
      <c r="A158" s="119"/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1"/>
    </row>
    <row r="159" spans="1:20" x14ac:dyDescent="0.25">
      <c r="A159" s="119"/>
      <c r="B159" s="120"/>
      <c r="C159" s="120"/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1"/>
    </row>
    <row r="160" spans="1:20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</row>
    <row r="161" spans="1:20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</row>
    <row r="162" spans="1:20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</row>
    <row r="163" spans="1:20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</row>
    <row r="164" spans="1:20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</row>
    <row r="165" spans="1:20" ht="3.75" customHeight="1" x14ac:dyDescent="0.25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</row>
    <row r="166" spans="1:20" ht="15" hidden="1" customHeight="1" x14ac:dyDescent="0.25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</row>
    <row r="167" spans="1:20" ht="15" hidden="1" customHeight="1" x14ac:dyDescent="0.25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</row>
    <row r="168" spans="1:20" ht="15" hidden="1" customHeight="1" x14ac:dyDescent="0.25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</row>
    <row r="169" spans="1:20" ht="15" hidden="1" customHeight="1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</row>
  </sheetData>
  <mergeCells count="29">
    <mergeCell ref="A156:T156"/>
    <mergeCell ref="A112:T112"/>
    <mergeCell ref="B134:D134"/>
    <mergeCell ref="F134:N134"/>
    <mergeCell ref="B153:C153"/>
    <mergeCell ref="M113:T113"/>
    <mergeCell ref="A133:T133"/>
    <mergeCell ref="B69:D69"/>
    <mergeCell ref="B89:D89"/>
    <mergeCell ref="A22:G22"/>
    <mergeCell ref="H22:L22"/>
    <mergeCell ref="A68:G68"/>
    <mergeCell ref="H68:L68"/>
    <mergeCell ref="A157:T159"/>
    <mergeCell ref="M23:T23"/>
    <mergeCell ref="A1:T1"/>
    <mergeCell ref="M43:T43"/>
    <mergeCell ref="M69:T69"/>
    <mergeCell ref="M89:T89"/>
    <mergeCell ref="B43:D43"/>
    <mergeCell ref="B23:D23"/>
    <mergeCell ref="B154:C154"/>
    <mergeCell ref="B132:C132"/>
    <mergeCell ref="B113:D113"/>
    <mergeCell ref="M3:T3"/>
    <mergeCell ref="H2:T2"/>
    <mergeCell ref="A2:G2"/>
    <mergeCell ref="A21:T21"/>
    <mergeCell ref="B3:D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Header>&amp;R&amp;"Arial,Normalny"&amp;8Załącznik nr 7</oddHeader>
  </headerFooter>
  <rowBreaks count="3" manualBreakCount="3">
    <brk id="20" max="16383" man="1"/>
    <brk id="65" max="19" man="1"/>
    <brk id="110" max="1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C25"/>
  <sheetViews>
    <sheetView showGridLines="0" view="pageBreakPreview" zoomScale="115" zoomScaleNormal="115" zoomScaleSheetLayoutView="115" workbookViewId="0">
      <selection activeCell="G23" sqref="G23"/>
    </sheetView>
  </sheetViews>
  <sheetFormatPr defaultRowHeight="15" x14ac:dyDescent="0.25"/>
  <cols>
    <col min="1" max="1" width="35" style="5" customWidth="1"/>
    <col min="2" max="2" width="23.140625" style="5" customWidth="1"/>
    <col min="3" max="3" width="21.140625" style="5" customWidth="1"/>
    <col min="4" max="4" width="16.85546875" style="5" customWidth="1"/>
    <col min="5" max="16384" width="9.140625" style="5"/>
  </cols>
  <sheetData>
    <row r="1" spans="1:3" x14ac:dyDescent="0.25">
      <c r="A1" s="103" t="s">
        <v>17</v>
      </c>
      <c r="B1" s="104"/>
      <c r="C1" s="105"/>
    </row>
    <row r="2" spans="1:3" ht="15.75" thickBot="1" x14ac:dyDescent="0.3"/>
    <row r="3" spans="1:3" ht="50.25" customHeight="1" x14ac:dyDescent="0.25">
      <c r="A3" s="9"/>
      <c r="B3" s="3" t="s">
        <v>126</v>
      </c>
      <c r="C3" s="4" t="s">
        <v>127</v>
      </c>
    </row>
    <row r="4" spans="1:3" ht="15.75" thickBot="1" x14ac:dyDescent="0.3">
      <c r="A4" s="15" t="s">
        <v>38</v>
      </c>
      <c r="B4" s="69"/>
      <c r="C4" s="70"/>
    </row>
    <row r="5" spans="1:3" ht="15.75" thickBot="1" x14ac:dyDescent="0.3">
      <c r="A5" s="138"/>
      <c r="B5" s="139"/>
      <c r="C5" s="140"/>
    </row>
    <row r="6" spans="1:3" x14ac:dyDescent="0.25">
      <c r="A6" s="16" t="s">
        <v>15</v>
      </c>
      <c r="B6" s="71"/>
      <c r="C6" s="10"/>
    </row>
    <row r="7" spans="1:3" x14ac:dyDescent="0.25">
      <c r="A7" s="17" t="s">
        <v>6</v>
      </c>
      <c r="B7" s="72"/>
      <c r="C7" s="10"/>
    </row>
    <row r="8" spans="1:3" ht="38.25" x14ac:dyDescent="0.25">
      <c r="A8" s="18" t="s">
        <v>52</v>
      </c>
      <c r="B8" s="54">
        <f>B6*B7</f>
        <v>0</v>
      </c>
      <c r="C8" s="11"/>
    </row>
    <row r="9" spans="1:3" x14ac:dyDescent="0.25">
      <c r="A9" s="19" t="s">
        <v>67</v>
      </c>
      <c r="B9" s="12" t="e">
        <f>('Testy wiedzy'!C4/'Testy wiedzy'!B8)-('Testy wiedzy'!B4/'Testy wiedzy'!B8)*100%</f>
        <v>#DIV/0!</v>
      </c>
      <c r="C9" s="11"/>
    </row>
    <row r="10" spans="1:3" x14ac:dyDescent="0.25">
      <c r="A10" s="19" t="s">
        <v>39</v>
      </c>
      <c r="B10" s="13">
        <f>MIN('DANE Źródłowe'!R4:R60)</f>
        <v>0</v>
      </c>
      <c r="C10" s="11"/>
    </row>
    <row r="11" spans="1:3" x14ac:dyDescent="0.25">
      <c r="A11" s="19" t="s">
        <v>40</v>
      </c>
      <c r="B11" s="13">
        <f>MAX('DANE Źródłowe'!R4:R60)</f>
        <v>0</v>
      </c>
      <c r="C11" s="14"/>
    </row>
    <row r="16" spans="1:3" ht="15" customHeight="1" x14ac:dyDescent="0.25">
      <c r="A16" s="141" t="s">
        <v>53</v>
      </c>
      <c r="B16" s="141"/>
      <c r="C16" s="141"/>
    </row>
    <row r="17" spans="1:3" ht="15" customHeight="1" x14ac:dyDescent="0.25">
      <c r="A17" s="129"/>
      <c r="B17" s="130"/>
      <c r="C17" s="131"/>
    </row>
    <row r="18" spans="1:3" x14ac:dyDescent="0.25">
      <c r="A18" s="132"/>
      <c r="B18" s="133"/>
      <c r="C18" s="134"/>
    </row>
    <row r="19" spans="1:3" x14ac:dyDescent="0.25">
      <c r="A19" s="132"/>
      <c r="B19" s="133"/>
      <c r="C19" s="134"/>
    </row>
    <row r="20" spans="1:3" x14ac:dyDescent="0.25">
      <c r="A20" s="132"/>
      <c r="B20" s="133"/>
      <c r="C20" s="134"/>
    </row>
    <row r="21" spans="1:3" x14ac:dyDescent="0.25">
      <c r="A21" s="132"/>
      <c r="B21" s="133"/>
      <c r="C21" s="134"/>
    </row>
    <row r="22" spans="1:3" x14ac:dyDescent="0.25">
      <c r="A22" s="132"/>
      <c r="B22" s="133"/>
      <c r="C22" s="134"/>
    </row>
    <row r="23" spans="1:3" x14ac:dyDescent="0.25">
      <c r="A23" s="132"/>
      <c r="B23" s="133"/>
      <c r="C23" s="134"/>
    </row>
    <row r="24" spans="1:3" x14ac:dyDescent="0.25">
      <c r="A24" s="132"/>
      <c r="B24" s="133"/>
      <c r="C24" s="134"/>
    </row>
    <row r="25" spans="1:3" x14ac:dyDescent="0.25">
      <c r="A25" s="135"/>
      <c r="B25" s="136"/>
      <c r="C25" s="137"/>
    </row>
  </sheetData>
  <sheetProtection password="CED3" sheet="1" objects="1" scenarios="1"/>
  <mergeCells count="4">
    <mergeCell ref="A17:C25"/>
    <mergeCell ref="A5:C5"/>
    <mergeCell ref="A1:C1"/>
    <mergeCell ref="A16:C16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&amp;R&amp;"Arial,Normalny"&amp;8Załącznik nr 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BV60"/>
  <sheetViews>
    <sheetView tabSelected="1" view="pageBreakPreview" zoomScale="85" zoomScaleNormal="85" zoomScaleSheetLayoutView="85" workbookViewId="0">
      <selection activeCell="F43" sqref="F43"/>
    </sheetView>
  </sheetViews>
  <sheetFormatPr defaultRowHeight="15" x14ac:dyDescent="0.25"/>
  <cols>
    <col min="1" max="1" width="3.5703125" style="28" customWidth="1"/>
    <col min="2" max="2" width="16" style="5" customWidth="1"/>
    <col min="3" max="3" width="11.85546875" style="5" customWidth="1"/>
    <col min="4" max="4" width="14.28515625" style="5" customWidth="1"/>
    <col min="5" max="5" width="15.140625" style="28" customWidth="1"/>
    <col min="6" max="6" width="17" style="5" customWidth="1"/>
    <col min="7" max="7" width="15.7109375" style="5" customWidth="1"/>
    <col min="8" max="8" width="14.42578125" style="5" customWidth="1"/>
    <col min="9" max="9" width="14.5703125" style="5" customWidth="1"/>
    <col min="10" max="10" width="15.7109375" style="27" customWidth="1"/>
    <col min="11" max="11" width="16.28515625" style="27" customWidth="1"/>
    <col min="12" max="12" width="15.42578125" style="5" customWidth="1"/>
    <col min="13" max="15" width="14.5703125" style="27" customWidth="1"/>
    <col min="16" max="18" width="14.5703125" style="5" customWidth="1"/>
    <col min="19" max="19" width="9.140625" style="5" customWidth="1"/>
    <col min="20" max="30" width="14.5703125" style="5" customWidth="1"/>
    <col min="31" max="31" width="17.85546875" style="5" bestFit="1" customWidth="1"/>
    <col min="32" max="32" width="14.5703125" style="28" customWidth="1"/>
    <col min="33" max="33" width="17.5703125" style="5" customWidth="1"/>
    <col min="34" max="34" width="14.5703125" style="28" customWidth="1"/>
    <col min="35" max="35" width="16.85546875" style="5" customWidth="1"/>
    <col min="36" max="36" width="16.85546875" style="52" customWidth="1"/>
    <col min="37" max="37" width="9.28515625" style="28" bestFit="1" customWidth="1"/>
    <col min="38" max="38" width="16.42578125" style="5" customWidth="1"/>
    <col min="39" max="39" width="16.42578125" style="52" customWidth="1"/>
    <col min="40" max="40" width="9.28515625" style="28" customWidth="1"/>
    <col min="41" max="41" width="15" style="5" customWidth="1"/>
    <col min="42" max="42" width="15" style="52" customWidth="1"/>
    <col min="43" max="43" width="9.28515625" style="28" bestFit="1" customWidth="1"/>
    <col min="44" max="44" width="17.7109375" style="5" customWidth="1"/>
    <col min="45" max="45" width="17.7109375" style="52" customWidth="1"/>
    <col min="46" max="46" width="9.28515625" style="28" customWidth="1"/>
    <col min="47" max="47" width="13.7109375" style="5" customWidth="1"/>
    <col min="48" max="48" width="13.7109375" style="52" customWidth="1"/>
    <col min="49" max="49" width="9.28515625" style="28" bestFit="1" customWidth="1"/>
    <col min="50" max="50" width="15.7109375" style="5" customWidth="1"/>
    <col min="51" max="51" width="15.7109375" style="52" customWidth="1"/>
    <col min="52" max="52" width="9.140625" style="28"/>
    <col min="53" max="53" width="14.85546875" style="5" customWidth="1"/>
    <col min="54" max="54" width="14.85546875" style="52" customWidth="1"/>
    <col min="55" max="55" width="9.140625" style="28"/>
    <col min="56" max="56" width="12.7109375" style="5" customWidth="1"/>
    <col min="57" max="57" width="0" style="5" hidden="1" customWidth="1"/>
    <col min="58" max="58" width="12.28515625" style="5" hidden="1" customWidth="1"/>
    <col min="59" max="61" width="0" style="5" hidden="1" customWidth="1"/>
    <col min="62" max="62" width="9.140625" style="52"/>
    <col min="63" max="63" width="9.140625" style="28"/>
    <col min="64" max="64" width="13.85546875" style="27" customWidth="1"/>
    <col min="65" max="65" width="9.140625" style="28"/>
    <col min="66" max="66" width="13.7109375" style="27" customWidth="1"/>
    <col min="67" max="67" width="9.140625" style="28"/>
    <col min="68" max="68" width="13.5703125" style="5" customWidth="1"/>
    <col min="69" max="69" width="9.140625" style="28"/>
    <col min="70" max="16384" width="9.140625" style="5"/>
  </cols>
  <sheetData>
    <row r="1" spans="1:74" s="27" customFormat="1" x14ac:dyDescent="0.25">
      <c r="A1" s="144" t="s">
        <v>7</v>
      </c>
      <c r="B1" s="144" t="s">
        <v>118</v>
      </c>
      <c r="C1" s="73" t="s">
        <v>77</v>
      </c>
      <c r="D1" s="73" t="s">
        <v>78</v>
      </c>
      <c r="E1" s="145" t="s">
        <v>84</v>
      </c>
      <c r="F1" s="146"/>
      <c r="G1" s="146"/>
      <c r="H1" s="146"/>
      <c r="I1" s="146"/>
      <c r="J1" s="146"/>
      <c r="K1" s="146"/>
      <c r="L1" s="146"/>
      <c r="M1" s="74" t="s">
        <v>85</v>
      </c>
      <c r="N1" s="147" t="s">
        <v>86</v>
      </c>
      <c r="O1" s="148"/>
      <c r="P1" s="142" t="s">
        <v>128</v>
      </c>
      <c r="Q1" s="144" t="s">
        <v>129</v>
      </c>
      <c r="R1" s="144" t="s">
        <v>36</v>
      </c>
      <c r="AE1" s="35" t="s">
        <v>8</v>
      </c>
      <c r="AF1" s="56" t="s">
        <v>26</v>
      </c>
      <c r="AG1" s="36" t="s">
        <v>69</v>
      </c>
      <c r="AH1" s="56" t="s">
        <v>27</v>
      </c>
      <c r="AI1" s="36" t="s">
        <v>101</v>
      </c>
      <c r="AJ1" s="36" t="s">
        <v>101</v>
      </c>
      <c r="AK1" s="56" t="s">
        <v>28</v>
      </c>
      <c r="AL1" s="36" t="s">
        <v>102</v>
      </c>
      <c r="AM1" s="36" t="s">
        <v>102</v>
      </c>
      <c r="AN1" s="56" t="s">
        <v>30</v>
      </c>
      <c r="AO1" s="36" t="s">
        <v>103</v>
      </c>
      <c r="AP1" s="36" t="s">
        <v>103</v>
      </c>
      <c r="AQ1" s="56" t="s">
        <v>41</v>
      </c>
      <c r="AR1" s="36" t="s">
        <v>104</v>
      </c>
      <c r="AS1" s="36" t="s">
        <v>104</v>
      </c>
      <c r="AT1" s="56" t="s">
        <v>44</v>
      </c>
      <c r="AU1" s="36" t="s">
        <v>105</v>
      </c>
      <c r="AV1" s="36" t="s">
        <v>105</v>
      </c>
      <c r="AW1" s="56" t="s">
        <v>43</v>
      </c>
      <c r="AX1" s="36" t="s">
        <v>106</v>
      </c>
      <c r="AY1" s="36" t="s">
        <v>106</v>
      </c>
      <c r="AZ1" s="56" t="s">
        <v>47</v>
      </c>
      <c r="BA1" s="36" t="s">
        <v>107</v>
      </c>
      <c r="BB1" s="36" t="s">
        <v>107</v>
      </c>
      <c r="BC1" s="56" t="s">
        <v>108</v>
      </c>
      <c r="BD1" s="36" t="s">
        <v>109</v>
      </c>
      <c r="BE1" s="36" t="s">
        <v>44</v>
      </c>
      <c r="BF1" s="36" t="s">
        <v>29</v>
      </c>
      <c r="BG1" s="36" t="s">
        <v>43</v>
      </c>
      <c r="BH1" s="36" t="s">
        <v>42</v>
      </c>
      <c r="BI1" s="37" t="s">
        <v>47</v>
      </c>
      <c r="BJ1" s="36" t="s">
        <v>109</v>
      </c>
      <c r="BK1" s="56" t="s">
        <v>112</v>
      </c>
      <c r="BL1" s="36" t="s">
        <v>96</v>
      </c>
      <c r="BM1" s="56" t="s">
        <v>112</v>
      </c>
      <c r="BN1" s="36" t="s">
        <v>94</v>
      </c>
      <c r="BO1" s="56" t="s">
        <v>113</v>
      </c>
      <c r="BP1" s="36" t="s">
        <v>95</v>
      </c>
      <c r="BQ1" s="58" t="s">
        <v>114</v>
      </c>
    </row>
    <row r="2" spans="1:74" s="27" customFormat="1" ht="15" customHeight="1" x14ac:dyDescent="0.25">
      <c r="A2" s="144"/>
      <c r="B2" s="144"/>
      <c r="C2" s="158" t="s">
        <v>8</v>
      </c>
      <c r="D2" s="159" t="s">
        <v>69</v>
      </c>
      <c r="E2" s="160" t="s">
        <v>130</v>
      </c>
      <c r="F2" s="161"/>
      <c r="G2" s="161"/>
      <c r="H2" s="162"/>
      <c r="I2" s="149" t="s">
        <v>131</v>
      </c>
      <c r="J2" s="150"/>
      <c r="K2" s="150"/>
      <c r="L2" s="151"/>
      <c r="M2" s="152" t="s">
        <v>96</v>
      </c>
      <c r="N2" s="154" t="s">
        <v>110</v>
      </c>
      <c r="O2" s="156" t="s">
        <v>111</v>
      </c>
      <c r="P2" s="142"/>
      <c r="Q2" s="144"/>
      <c r="R2" s="144"/>
      <c r="T2" s="8" t="s">
        <v>37</v>
      </c>
      <c r="U2" s="8"/>
      <c r="V2" s="8"/>
      <c r="W2" s="8"/>
      <c r="X2" s="8"/>
      <c r="AE2" s="38" t="s">
        <v>70</v>
      </c>
      <c r="AF2" s="53">
        <f>COUNTIF(C4:C402,"poniżej 1 roku")</f>
        <v>0</v>
      </c>
      <c r="AG2" s="39" t="s">
        <v>72</v>
      </c>
      <c r="AH2" s="53">
        <f>COUNTIF(D4:D402,"bez zmian")</f>
        <v>0</v>
      </c>
      <c r="AI2" s="39">
        <v>1</v>
      </c>
      <c r="AJ2" s="39" t="s">
        <v>2</v>
      </c>
      <c r="AK2" s="53">
        <f>COUNTIF(E4:E402,"Bardzo źle")</f>
        <v>0</v>
      </c>
      <c r="AL2" s="39">
        <v>1</v>
      </c>
      <c r="AM2" s="39" t="s">
        <v>2</v>
      </c>
      <c r="AN2" s="53">
        <f>COUNTIF(F4:F402,"Bardzo źle")</f>
        <v>0</v>
      </c>
      <c r="AO2" s="39">
        <v>1</v>
      </c>
      <c r="AP2" s="39" t="s">
        <v>2</v>
      </c>
      <c r="AQ2" s="53">
        <f>COUNTIF(G4:G402,"Bardzo źle")</f>
        <v>0</v>
      </c>
      <c r="AR2" s="39">
        <v>1</v>
      </c>
      <c r="AS2" s="39" t="s">
        <v>2</v>
      </c>
      <c r="AT2" s="53">
        <f>COUNTIF(H4:H402,"Bardzo źle")</f>
        <v>0</v>
      </c>
      <c r="AU2" s="39">
        <v>1</v>
      </c>
      <c r="AV2" s="39" t="s">
        <v>2</v>
      </c>
      <c r="AW2" s="53">
        <f>COUNTIF(I4:I402,"Bardzo źle")</f>
        <v>0</v>
      </c>
      <c r="AX2" s="39">
        <v>1</v>
      </c>
      <c r="AY2" s="39" t="s">
        <v>2</v>
      </c>
      <c r="AZ2" s="53">
        <f>COUNTIF(J4:J402,"Bardzo źle")</f>
        <v>0</v>
      </c>
      <c r="BA2" s="39">
        <v>1</v>
      </c>
      <c r="BB2" s="39" t="s">
        <v>2</v>
      </c>
      <c r="BC2" s="53">
        <f>COUNTIF(K4:K402,"Bardzo źle")</f>
        <v>0</v>
      </c>
      <c r="BD2" s="39">
        <v>1</v>
      </c>
      <c r="BE2" s="39">
        <f>COUNTIF(P4:P402,"Bardzo źle")</f>
        <v>0</v>
      </c>
      <c r="BF2" s="39" t="s">
        <v>2</v>
      </c>
      <c r="BG2" s="39">
        <f>COUNTIF(I4:I402,"Bardzo źle")</f>
        <v>0</v>
      </c>
      <c r="BH2" s="39" t="s">
        <v>46</v>
      </c>
      <c r="BI2" s="40">
        <f>COUNTIF(L4:L402,"Tak")</f>
        <v>0</v>
      </c>
      <c r="BJ2" s="39" t="s">
        <v>2</v>
      </c>
      <c r="BK2" s="53">
        <f>COUNTIF(L4:L402,"Bardzo źle")</f>
        <v>0</v>
      </c>
      <c r="BL2" s="39" t="s">
        <v>2</v>
      </c>
      <c r="BM2" s="53">
        <f>COUNTIF(M4:M402,"Bardzo źle")</f>
        <v>0</v>
      </c>
      <c r="BN2" s="39" t="s">
        <v>2</v>
      </c>
      <c r="BO2" s="53">
        <f>COUNTIF(N4:N402,"Bardzo źle")</f>
        <v>0</v>
      </c>
      <c r="BP2" s="39" t="s">
        <v>2</v>
      </c>
      <c r="BQ2" s="59">
        <f>COUNTIF(O4:O402,"Bardzo źle")</f>
        <v>0</v>
      </c>
    </row>
    <row r="3" spans="1:74" ht="78.75" customHeight="1" x14ac:dyDescent="0.25">
      <c r="A3" s="144"/>
      <c r="B3" s="144"/>
      <c r="C3" s="158"/>
      <c r="D3" s="159"/>
      <c r="E3" s="75" t="s">
        <v>79</v>
      </c>
      <c r="F3" s="76" t="s">
        <v>80</v>
      </c>
      <c r="G3" s="76" t="s">
        <v>81</v>
      </c>
      <c r="H3" s="77" t="s">
        <v>82</v>
      </c>
      <c r="I3" s="75" t="s">
        <v>79</v>
      </c>
      <c r="J3" s="76" t="s">
        <v>83</v>
      </c>
      <c r="K3" s="76" t="s">
        <v>81</v>
      </c>
      <c r="L3" s="77" t="s">
        <v>82</v>
      </c>
      <c r="M3" s="153"/>
      <c r="N3" s="155"/>
      <c r="O3" s="157"/>
      <c r="P3" s="143"/>
      <c r="Q3" s="144"/>
      <c r="R3" s="144"/>
      <c r="X3" s="2"/>
      <c r="Y3" s="2"/>
      <c r="Z3" s="2"/>
      <c r="AA3" s="2"/>
      <c r="AB3" s="2"/>
      <c r="AC3" s="2"/>
      <c r="AD3" s="2"/>
      <c r="AE3" s="38" t="s">
        <v>71</v>
      </c>
      <c r="AF3" s="53">
        <f>COUNTIF(C4:C402,"od 1 roku do 2 lat")</f>
        <v>0</v>
      </c>
      <c r="AG3" s="39" t="s">
        <v>73</v>
      </c>
      <c r="AH3" s="53">
        <f>COUNTIF(D4:D402,"niewielki")</f>
        <v>0</v>
      </c>
      <c r="AI3" s="39">
        <v>2</v>
      </c>
      <c r="AJ3" s="39" t="s">
        <v>1</v>
      </c>
      <c r="AK3" s="53">
        <f>COUNTIF(E4:E402,"Źle")</f>
        <v>0</v>
      </c>
      <c r="AL3" s="39">
        <v>2</v>
      </c>
      <c r="AM3" s="39" t="s">
        <v>1</v>
      </c>
      <c r="AN3" s="53">
        <f>COUNTIF(F4:F402,"Źle")</f>
        <v>0</v>
      </c>
      <c r="AO3" s="39">
        <v>2</v>
      </c>
      <c r="AP3" s="39" t="s">
        <v>1</v>
      </c>
      <c r="AQ3" s="53">
        <f>COUNTIF(G4:G402,"Źle")</f>
        <v>0</v>
      </c>
      <c r="AR3" s="39">
        <v>2</v>
      </c>
      <c r="AS3" s="39" t="s">
        <v>1</v>
      </c>
      <c r="AT3" s="53">
        <f>COUNTIF(H4:H402,"Źle")</f>
        <v>0</v>
      </c>
      <c r="AU3" s="39">
        <v>2</v>
      </c>
      <c r="AV3" s="39" t="s">
        <v>1</v>
      </c>
      <c r="AW3" s="53">
        <f>COUNTIF(I4:I402,"Źle")</f>
        <v>0</v>
      </c>
      <c r="AX3" s="39">
        <v>2</v>
      </c>
      <c r="AY3" s="39" t="s">
        <v>1</v>
      </c>
      <c r="AZ3" s="53">
        <f>COUNTIF(J4:J402,"Źle")</f>
        <v>0</v>
      </c>
      <c r="BA3" s="39">
        <v>2</v>
      </c>
      <c r="BB3" s="39" t="s">
        <v>1</v>
      </c>
      <c r="BC3" s="53">
        <f>COUNTIF(K4:K402,"Źle")</f>
        <v>0</v>
      </c>
      <c r="BD3" s="39">
        <v>2</v>
      </c>
      <c r="BE3" s="39">
        <f>COUNTIF(P4:P402,"Źle")</f>
        <v>0</v>
      </c>
      <c r="BF3" s="39" t="s">
        <v>1</v>
      </c>
      <c r="BG3" s="39">
        <f>COUNTIF(I4:I402,"Źle")</f>
        <v>0</v>
      </c>
      <c r="BH3" s="39" t="s">
        <v>45</v>
      </c>
      <c r="BI3" s="40">
        <f>COUNTIF(L4:L402,"Nie")</f>
        <v>0</v>
      </c>
      <c r="BJ3" s="39" t="s">
        <v>1</v>
      </c>
      <c r="BK3" s="53">
        <f>COUNTIF(L4:L403,"Źle")</f>
        <v>0</v>
      </c>
      <c r="BL3" s="39" t="s">
        <v>1</v>
      </c>
      <c r="BM3" s="53">
        <f>COUNTIF(M4:M402,"Źle")</f>
        <v>0</v>
      </c>
      <c r="BN3" s="39" t="s">
        <v>1</v>
      </c>
      <c r="BO3" s="53">
        <f>COUNTIF(N4:N402,"Źle")</f>
        <v>0</v>
      </c>
      <c r="BP3" s="39" t="s">
        <v>1</v>
      </c>
      <c r="BQ3" s="59">
        <f>COUNTIF(O4:O402,"Źle")</f>
        <v>0</v>
      </c>
    </row>
    <row r="4" spans="1:74" ht="18" customHeight="1" x14ac:dyDescent="0.25">
      <c r="A4" s="101">
        <v>1</v>
      </c>
      <c r="B4" s="88"/>
      <c r="C4" s="89"/>
      <c r="D4" s="90"/>
      <c r="E4" s="91"/>
      <c r="F4" s="91"/>
      <c r="G4" s="91"/>
      <c r="H4" s="92"/>
      <c r="I4" s="93"/>
      <c r="J4" s="88"/>
      <c r="K4" s="88"/>
      <c r="L4" s="89"/>
      <c r="M4" s="93"/>
      <c r="N4" s="93"/>
      <c r="O4" s="94"/>
      <c r="P4" s="95"/>
      <c r="Q4" s="96"/>
      <c r="R4" s="97" t="str">
        <f>IF(Q4&lt;&gt;"",((Q4/'Testy wiedzy'!B$6)-(P4/'Testy wiedzy'!B$6)*100%),"")</f>
        <v/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8" t="s">
        <v>31</v>
      </c>
      <c r="AF4" s="53">
        <f>COUNTIF(C4:C402,"pow. 2 lat do 5 lat")</f>
        <v>0</v>
      </c>
      <c r="AG4" s="39" t="s">
        <v>74</v>
      </c>
      <c r="AH4" s="53">
        <f>COUNTIF(D4:D402,"średni")</f>
        <v>0</v>
      </c>
      <c r="AI4" s="39">
        <v>3</v>
      </c>
      <c r="AJ4" s="39" t="s">
        <v>33</v>
      </c>
      <c r="AK4" s="53">
        <f>COUNTIF(E4:E402,"Dostatecznie")</f>
        <v>0</v>
      </c>
      <c r="AL4" s="39">
        <v>3</v>
      </c>
      <c r="AM4" s="39" t="s">
        <v>33</v>
      </c>
      <c r="AN4" s="53">
        <f>COUNTIF(F4:F402,"Dostatecznie")</f>
        <v>0</v>
      </c>
      <c r="AO4" s="39">
        <v>3</v>
      </c>
      <c r="AP4" s="39" t="s">
        <v>33</v>
      </c>
      <c r="AQ4" s="53">
        <f>COUNTIF(G4:G402,"Dostatecznie")</f>
        <v>0</v>
      </c>
      <c r="AR4" s="39">
        <v>3</v>
      </c>
      <c r="AS4" s="39" t="s">
        <v>33</v>
      </c>
      <c r="AT4" s="53">
        <f>COUNTIF(H4:H402,"Dostatecznie")</f>
        <v>0</v>
      </c>
      <c r="AU4" s="39">
        <v>3</v>
      </c>
      <c r="AV4" s="39" t="s">
        <v>33</v>
      </c>
      <c r="AW4" s="53">
        <f>COUNTIF(I4:I402,"Dostatecznie")</f>
        <v>0</v>
      </c>
      <c r="AX4" s="39">
        <v>3</v>
      </c>
      <c r="AY4" s="39" t="s">
        <v>33</v>
      </c>
      <c r="AZ4" s="53">
        <f>COUNTIF(J4:J402,"Dostatecznie")</f>
        <v>0</v>
      </c>
      <c r="BA4" s="39">
        <v>3</v>
      </c>
      <c r="BB4" s="39" t="s">
        <v>33</v>
      </c>
      <c r="BC4" s="53">
        <f>COUNTIF(K4:K402,"Dostatecznie")</f>
        <v>0</v>
      </c>
      <c r="BD4" s="39">
        <v>3</v>
      </c>
      <c r="BE4" s="39">
        <f>COUNTIF(P4:P402,"Dostatecznie")</f>
        <v>0</v>
      </c>
      <c r="BF4" s="39" t="s">
        <v>33</v>
      </c>
      <c r="BG4" s="39">
        <f>COUNTIF(I4:I402,"Dostatecznie")</f>
        <v>0</v>
      </c>
      <c r="BH4" s="39"/>
      <c r="BI4" s="40"/>
      <c r="BJ4" s="39" t="s">
        <v>33</v>
      </c>
      <c r="BK4" s="53">
        <f>COUNTIF(L4:L404,"Dostatecznie")</f>
        <v>0</v>
      </c>
      <c r="BL4" s="39" t="s">
        <v>33</v>
      </c>
      <c r="BM4" s="53">
        <f>COUNTIF(M4:M402,"Dostatecznie")</f>
        <v>0</v>
      </c>
      <c r="BN4" s="39" t="s">
        <v>33</v>
      </c>
      <c r="BO4" s="53">
        <f>COUNTIF(N4:N402,"Dostatecznie")</f>
        <v>0</v>
      </c>
      <c r="BP4" s="39" t="s">
        <v>33</v>
      </c>
      <c r="BQ4" s="59">
        <f>COUNTIF(O4:O402,"Dostatecznie")</f>
        <v>0</v>
      </c>
    </row>
    <row r="5" spans="1:74" ht="18" customHeight="1" x14ac:dyDescent="0.25">
      <c r="A5" s="101">
        <v>2</v>
      </c>
      <c r="B5" s="88"/>
      <c r="C5" s="89"/>
      <c r="D5" s="90"/>
      <c r="E5" s="91"/>
      <c r="F5" s="91"/>
      <c r="G5" s="91"/>
      <c r="H5" s="92"/>
      <c r="I5" s="93"/>
      <c r="J5" s="88"/>
      <c r="K5" s="88"/>
      <c r="L5" s="89"/>
      <c r="M5" s="93"/>
      <c r="N5" s="93"/>
      <c r="O5" s="94"/>
      <c r="P5" s="95"/>
      <c r="Q5" s="96"/>
      <c r="R5" s="97" t="str">
        <f>IF(Q5&lt;&gt;"",((Q5/'Testy wiedzy'!B$6)-(P5/'Testy wiedzy'!B$6)*100%),"")</f>
        <v/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38" t="s">
        <v>32</v>
      </c>
      <c r="AF5" s="53">
        <f>COUNTIF(C4:C402,"pow. 5 lat")</f>
        <v>0</v>
      </c>
      <c r="AG5" s="39" t="s">
        <v>75</v>
      </c>
      <c r="AH5" s="53">
        <f>COUNTIF(D4:D402,"wysoki")</f>
        <v>0</v>
      </c>
      <c r="AI5" s="39">
        <v>4</v>
      </c>
      <c r="AJ5" s="39" t="s">
        <v>119</v>
      </c>
      <c r="AK5" s="53">
        <f>COUNTIF(E4:E402,"Dobrze")</f>
        <v>0</v>
      </c>
      <c r="AL5" s="39">
        <v>4</v>
      </c>
      <c r="AM5" s="39" t="s">
        <v>119</v>
      </c>
      <c r="AN5" s="53">
        <f>COUNTIF(F4:F402,"Dobrze")</f>
        <v>0</v>
      </c>
      <c r="AO5" s="39">
        <v>4</v>
      </c>
      <c r="AP5" s="39" t="s">
        <v>119</v>
      </c>
      <c r="AQ5" s="53">
        <f>COUNTIF(G4:G402,"Dobrze")</f>
        <v>0</v>
      </c>
      <c r="AR5" s="39">
        <v>4</v>
      </c>
      <c r="AS5" s="39" t="s">
        <v>119</v>
      </c>
      <c r="AT5" s="53">
        <f>COUNTIF(H4:H402,"Dobrze")</f>
        <v>0</v>
      </c>
      <c r="AU5" s="39">
        <v>4</v>
      </c>
      <c r="AV5" s="39" t="s">
        <v>119</v>
      </c>
      <c r="AW5" s="53">
        <f>COUNTIF(I4:I402,"Dobrze")</f>
        <v>0</v>
      </c>
      <c r="AX5" s="39">
        <v>4</v>
      </c>
      <c r="AY5" s="39" t="s">
        <v>119</v>
      </c>
      <c r="AZ5" s="53">
        <f>COUNTIF(J4:J402,"Dobrze")</f>
        <v>0</v>
      </c>
      <c r="BA5" s="39">
        <v>4</v>
      </c>
      <c r="BB5" s="39" t="s">
        <v>119</v>
      </c>
      <c r="BC5" s="53">
        <f>COUNTIF(K4:K402,"Dobrze")</f>
        <v>0</v>
      </c>
      <c r="BD5" s="39">
        <v>4</v>
      </c>
      <c r="BE5" s="39">
        <f>COUNTIF(P4:P402,"Dobrze")</f>
        <v>0</v>
      </c>
      <c r="BF5" s="39" t="s">
        <v>34</v>
      </c>
      <c r="BG5" s="39">
        <f>COUNTIF(I4:I402,"Dobrze")</f>
        <v>0</v>
      </c>
      <c r="BH5" s="39"/>
      <c r="BI5" s="40"/>
      <c r="BJ5" s="39" t="s">
        <v>119</v>
      </c>
      <c r="BK5" s="53">
        <f>COUNTIF(L4:L405,"Dobrze")</f>
        <v>0</v>
      </c>
      <c r="BL5" s="39" t="s">
        <v>34</v>
      </c>
      <c r="BM5" s="53">
        <f>COUNTIF(M4:M402,"Dobrze ")</f>
        <v>0</v>
      </c>
      <c r="BN5" s="39" t="s">
        <v>34</v>
      </c>
      <c r="BO5" s="53">
        <f>COUNTIF(N4:N402,"Dobrze ")</f>
        <v>0</v>
      </c>
      <c r="BP5" s="39" t="s">
        <v>34</v>
      </c>
      <c r="BQ5" s="59">
        <f>COUNTIF(O4:O402,"Dobrze ")</f>
        <v>0</v>
      </c>
      <c r="BR5" s="30"/>
      <c r="BS5" s="30"/>
      <c r="BT5" s="31"/>
      <c r="BU5" s="31"/>
      <c r="BV5" s="31"/>
    </row>
    <row r="6" spans="1:74" ht="18" customHeight="1" thickBot="1" x14ac:dyDescent="0.3">
      <c r="A6" s="101">
        <v>3</v>
      </c>
      <c r="B6" s="88"/>
      <c r="C6" s="89"/>
      <c r="D6" s="90"/>
      <c r="E6" s="91"/>
      <c r="F6" s="91"/>
      <c r="G6" s="91"/>
      <c r="H6" s="92"/>
      <c r="I6" s="93"/>
      <c r="J6" s="88"/>
      <c r="K6" s="88"/>
      <c r="L6" s="89"/>
      <c r="M6" s="93"/>
      <c r="N6" s="93"/>
      <c r="O6" s="94"/>
      <c r="P6" s="95"/>
      <c r="Q6" s="96"/>
      <c r="R6" s="97" t="str">
        <f>IF(Q6&lt;&gt;"",((Q6/'Testy wiedzy'!B$6)-(P6/'Testy wiedzy'!B$6)*100%),"")</f>
        <v/>
      </c>
      <c r="S6" s="6"/>
      <c r="Y6" s="11"/>
      <c r="Z6" s="7"/>
      <c r="AA6" s="7"/>
      <c r="AB6" s="7"/>
      <c r="AC6" s="6"/>
      <c r="AD6" s="6"/>
      <c r="AE6" s="41"/>
      <c r="AF6" s="57"/>
      <c r="AG6" s="42" t="s">
        <v>76</v>
      </c>
      <c r="AH6" s="57">
        <f>COUNTIF(D4:D402,"bardzo wysoki")</f>
        <v>0</v>
      </c>
      <c r="AI6" s="42">
        <v>5</v>
      </c>
      <c r="AJ6" s="42" t="s">
        <v>3</v>
      </c>
      <c r="AK6" s="57">
        <f>COUNTIF(E4:E402,"Bardzo dobrze")</f>
        <v>0</v>
      </c>
      <c r="AL6" s="42">
        <v>5</v>
      </c>
      <c r="AM6" s="42" t="s">
        <v>3</v>
      </c>
      <c r="AN6" s="57">
        <f>COUNTIF(F4:F402,"Bardzo dobrze")</f>
        <v>0</v>
      </c>
      <c r="AO6" s="42">
        <v>5</v>
      </c>
      <c r="AP6" s="42" t="s">
        <v>3</v>
      </c>
      <c r="AQ6" s="57">
        <f>COUNTIF(G4:G402,"Bardzo dobrze")</f>
        <v>0</v>
      </c>
      <c r="AR6" s="42">
        <v>5</v>
      </c>
      <c r="AS6" s="42" t="s">
        <v>3</v>
      </c>
      <c r="AT6" s="57">
        <f>COUNTIF(H4:H402,"Bardzo dobrze")</f>
        <v>0</v>
      </c>
      <c r="AU6" s="42">
        <v>5</v>
      </c>
      <c r="AV6" s="42" t="s">
        <v>3</v>
      </c>
      <c r="AW6" s="57">
        <f>COUNTIF(I4:I402,"Bardzo dobrze")</f>
        <v>0</v>
      </c>
      <c r="AX6" s="42">
        <v>5</v>
      </c>
      <c r="AY6" s="42" t="s">
        <v>3</v>
      </c>
      <c r="AZ6" s="57">
        <f>COUNTIF(J4:J402,"Bardzo dobrze")</f>
        <v>0</v>
      </c>
      <c r="BA6" s="42">
        <v>5</v>
      </c>
      <c r="BB6" s="42" t="s">
        <v>3</v>
      </c>
      <c r="BC6" s="57">
        <f>COUNTIF(K4:K402,"Bardzo dobrze")</f>
        <v>0</v>
      </c>
      <c r="BD6" s="42">
        <v>5</v>
      </c>
      <c r="BE6" s="42">
        <f>COUNTIF(P4:P402,"Bardzo dobrze")</f>
        <v>0</v>
      </c>
      <c r="BF6" s="42" t="s">
        <v>3</v>
      </c>
      <c r="BG6" s="42">
        <f>COUNTIF(I4:I402,"Bardzo dobrze")</f>
        <v>0</v>
      </c>
      <c r="BH6" s="42"/>
      <c r="BI6" s="43"/>
      <c r="BJ6" s="42" t="s">
        <v>3</v>
      </c>
      <c r="BK6" s="57">
        <f>COUNTIF(L4:L406,"Bardzo dobrze")</f>
        <v>0</v>
      </c>
      <c r="BL6" s="42" t="s">
        <v>3</v>
      </c>
      <c r="BM6" s="57">
        <f>COUNTIF(M4:M402,"Bardzo dobrze")</f>
        <v>0</v>
      </c>
      <c r="BN6" s="42" t="s">
        <v>3</v>
      </c>
      <c r="BO6" s="57">
        <f>COUNTIF(N4:N402,"Bardzo dobrze")</f>
        <v>0</v>
      </c>
      <c r="BP6" s="42" t="s">
        <v>3</v>
      </c>
      <c r="BQ6" s="60">
        <f>COUNTIF(O4:O402,"Bardzo dobrze")</f>
        <v>0</v>
      </c>
      <c r="BR6" s="30"/>
      <c r="BS6" s="32"/>
      <c r="BT6" s="31"/>
      <c r="BU6" s="31"/>
      <c r="BV6" s="31"/>
    </row>
    <row r="7" spans="1:74" ht="18" customHeight="1" x14ac:dyDescent="0.25">
      <c r="A7" s="101">
        <v>4</v>
      </c>
      <c r="B7" s="88"/>
      <c r="C7" s="89"/>
      <c r="D7" s="90"/>
      <c r="E7" s="91"/>
      <c r="F7" s="91"/>
      <c r="G7" s="91"/>
      <c r="H7" s="92"/>
      <c r="I7" s="93"/>
      <c r="J7" s="88"/>
      <c r="K7" s="88"/>
      <c r="L7" s="89"/>
      <c r="M7" s="98"/>
      <c r="N7" s="93"/>
      <c r="O7" s="94"/>
      <c r="P7" s="95"/>
      <c r="Q7" s="96"/>
      <c r="R7" s="97" t="str">
        <f>IF(Q7&lt;&gt;"",((Q7/'Testy wiedzy'!B$6)-(P7/'Testy wiedzy'!B$6)*100%),"")</f>
        <v/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J7" s="52" t="s">
        <v>120</v>
      </c>
      <c r="AK7" s="28">
        <f>SUM(AK2:AK6)</f>
        <v>0</v>
      </c>
      <c r="AM7" s="55" t="s">
        <v>120</v>
      </c>
      <c r="AN7" s="28">
        <f>SUM(AN2:AN6)</f>
        <v>0</v>
      </c>
      <c r="AP7" s="55" t="s">
        <v>120</v>
      </c>
      <c r="AQ7" s="28">
        <f>SUM(AQ2:AQ6)</f>
        <v>0</v>
      </c>
      <c r="AS7" s="55" t="s">
        <v>120</v>
      </c>
      <c r="AT7" s="28">
        <f>SUM(AT2:AT6)</f>
        <v>0</v>
      </c>
      <c r="AV7" s="55" t="s">
        <v>120</v>
      </c>
      <c r="AW7" s="28">
        <f>SUM(AW2:AW6)</f>
        <v>0</v>
      </c>
      <c r="AY7" s="55" t="s">
        <v>120</v>
      </c>
      <c r="AZ7" s="28">
        <f>SUM(AZ2:AZ6)</f>
        <v>0</v>
      </c>
      <c r="BB7" s="55" t="s">
        <v>120</v>
      </c>
      <c r="BC7" s="28">
        <f>SUM(BC2:BC6)</f>
        <v>0</v>
      </c>
      <c r="BJ7" s="55" t="s">
        <v>120</v>
      </c>
      <c r="BK7" s="28">
        <f>SUM(BK2:BK6)</f>
        <v>0</v>
      </c>
      <c r="BR7" s="33"/>
      <c r="BS7" s="32"/>
      <c r="BT7" s="31"/>
      <c r="BU7" s="31"/>
      <c r="BV7" s="31"/>
    </row>
    <row r="8" spans="1:74" ht="18" customHeight="1" x14ac:dyDescent="0.25">
      <c r="A8" s="101">
        <v>5</v>
      </c>
      <c r="B8" s="88"/>
      <c r="C8" s="89"/>
      <c r="D8" s="90"/>
      <c r="E8" s="91"/>
      <c r="F8" s="91"/>
      <c r="G8" s="91"/>
      <c r="H8" s="92"/>
      <c r="I8" s="93"/>
      <c r="J8" s="88"/>
      <c r="K8" s="88"/>
      <c r="L8" s="89"/>
      <c r="M8" s="98"/>
      <c r="N8" s="93"/>
      <c r="O8" s="94"/>
      <c r="P8" s="95"/>
      <c r="Q8" s="96"/>
      <c r="R8" s="97" t="str">
        <f>IF(Q8&lt;&gt;"",((Q8/'Testy wiedzy'!B$6)-(P8/'Testy wiedzy'!B$6)*100%),"")</f>
        <v/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J8" s="52" t="s">
        <v>121</v>
      </c>
      <c r="AK8" s="61" t="e">
        <f>(AK2*AI2+AK3*AI3+AK4*AI4+AK5*AI5+AK6*AI6)/AK7</f>
        <v>#DIV/0!</v>
      </c>
      <c r="AM8" s="55" t="s">
        <v>121</v>
      </c>
      <c r="AN8" s="61" t="e">
        <f>(AN2*AL2+AN3*AL3+AN4*AL4+AN5*AL5+AN6*AL6)/AN7</f>
        <v>#DIV/0!</v>
      </c>
      <c r="AP8" s="55" t="s">
        <v>121</v>
      </c>
      <c r="AQ8" s="61" t="e">
        <f>(AO2*AQ2+AO3*AQ3+AO4*AQ4+AO5*AQ5+AO6*AQ6)/AQ7</f>
        <v>#DIV/0!</v>
      </c>
      <c r="AS8" s="55" t="s">
        <v>121</v>
      </c>
      <c r="AT8" s="61" t="e">
        <f>(AT2*AR2+AT3*AR3+AT4*AR4+AT5*AR5+AT6*AR6)/AT7</f>
        <v>#DIV/0!</v>
      </c>
      <c r="AV8" s="55" t="s">
        <v>121</v>
      </c>
      <c r="AW8" s="61" t="e">
        <f>(AW2*AU2+AW3*AU3+AW4*AU4+AW5*AU5+AW6*AU6)/AW7</f>
        <v>#DIV/0!</v>
      </c>
      <c r="AY8" s="55" t="s">
        <v>121</v>
      </c>
      <c r="AZ8" s="61" t="e">
        <f>(AX2*AZ2+AX3*AZ3+AX4*AZ4+AX5*AZ5+AX6*AZ6)/AZ7</f>
        <v>#DIV/0!</v>
      </c>
      <c r="BB8" s="55" t="s">
        <v>121</v>
      </c>
      <c r="BC8" s="61" t="e">
        <f>(BC2*BA2+BC3*BA3+BC4*BA4+BC5*BA5+BC6*BA6)/BC7</f>
        <v>#DIV/0!</v>
      </c>
      <c r="BJ8" s="55" t="s">
        <v>121</v>
      </c>
      <c r="BK8" s="61" t="e">
        <f>(BD2*BK2+BD3*BK3+BD4*BK4+BD5*BK5+BD6*BK6)/BK7</f>
        <v>#DIV/0!</v>
      </c>
      <c r="BR8" s="33"/>
      <c r="BS8" s="32"/>
      <c r="BT8" s="31"/>
      <c r="BU8" s="31"/>
      <c r="BV8" s="31"/>
    </row>
    <row r="9" spans="1:74" ht="18" customHeight="1" x14ac:dyDescent="0.25">
      <c r="A9" s="101">
        <v>6</v>
      </c>
      <c r="B9" s="88"/>
      <c r="C9" s="89"/>
      <c r="D9" s="90"/>
      <c r="E9" s="91"/>
      <c r="F9" s="91"/>
      <c r="G9" s="91"/>
      <c r="H9" s="92"/>
      <c r="I9" s="93"/>
      <c r="J9" s="88"/>
      <c r="K9" s="88"/>
      <c r="L9" s="89"/>
      <c r="M9" s="93"/>
      <c r="N9" s="93"/>
      <c r="O9" s="94"/>
      <c r="P9" s="95"/>
      <c r="Q9" s="96"/>
      <c r="R9" s="97" t="str">
        <f>IF(Q9&lt;&gt;"",((Q9/'Testy wiedzy'!B$6)-(P9/'Testy wiedzy'!B$6)*100%),"")</f>
        <v/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J9" s="52" t="s">
        <v>122</v>
      </c>
      <c r="AK9" s="61" t="e">
        <f>AVERAGE(AK8,AN8,AQ8,AT8)</f>
        <v>#DIV/0!</v>
      </c>
      <c r="AV9" s="52" t="s">
        <v>123</v>
      </c>
      <c r="AW9" s="61" t="e">
        <f>AVERAGE(AW8,AZ8,BC8,BK8)</f>
        <v>#DIV/0!</v>
      </c>
      <c r="BR9" s="34"/>
      <c r="BS9" s="32"/>
      <c r="BT9" s="31"/>
      <c r="BU9" s="31"/>
      <c r="BV9" s="31"/>
    </row>
    <row r="10" spans="1:74" ht="18" customHeight="1" x14ac:dyDescent="0.25">
      <c r="A10" s="101">
        <v>7</v>
      </c>
      <c r="B10" s="88"/>
      <c r="C10" s="89"/>
      <c r="D10" s="90"/>
      <c r="E10" s="91"/>
      <c r="F10" s="91"/>
      <c r="G10" s="91"/>
      <c r="H10" s="92"/>
      <c r="I10" s="93"/>
      <c r="J10" s="88"/>
      <c r="K10" s="88"/>
      <c r="L10" s="89"/>
      <c r="M10" s="93"/>
      <c r="N10" s="93"/>
      <c r="O10" s="94"/>
      <c r="P10" s="95"/>
      <c r="Q10" s="96"/>
      <c r="R10" s="97" t="str">
        <f>IF(Q10&lt;&gt;"",((Q10/'Testy wiedzy'!B$6)-(P10/'Testy wiedzy'!B$6)*100%),"")</f>
        <v/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BR10" s="1"/>
    </row>
    <row r="11" spans="1:74" ht="18" customHeight="1" x14ac:dyDescent="0.25">
      <c r="A11" s="101">
        <v>8</v>
      </c>
      <c r="B11" s="88"/>
      <c r="C11" s="89"/>
      <c r="D11" s="90"/>
      <c r="E11" s="91"/>
      <c r="F11" s="91"/>
      <c r="G11" s="91"/>
      <c r="H11" s="92"/>
      <c r="I11" s="93"/>
      <c r="J11" s="88"/>
      <c r="K11" s="88"/>
      <c r="L11" s="89"/>
      <c r="M11" s="93"/>
      <c r="N11" s="93"/>
      <c r="O11" s="94"/>
      <c r="P11" s="95"/>
      <c r="Q11" s="96"/>
      <c r="R11" s="97" t="str">
        <f>IF(Q11&lt;&gt;"",((Q11/'Testy wiedzy'!B$6)-(P11/'Testy wiedzy'!B$6)*100%),"")</f>
        <v/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47"/>
      <c r="AG11" s="6"/>
      <c r="AH11" s="47"/>
      <c r="AI11" s="6"/>
      <c r="AJ11" s="6"/>
      <c r="BC11" s="51"/>
      <c r="BD11" s="7"/>
      <c r="BE11" s="7"/>
    </row>
    <row r="12" spans="1:74" ht="18" customHeight="1" x14ac:dyDescent="0.25">
      <c r="A12" s="101">
        <v>9</v>
      </c>
      <c r="B12" s="88"/>
      <c r="C12" s="89"/>
      <c r="D12" s="90"/>
      <c r="E12" s="91"/>
      <c r="F12" s="91"/>
      <c r="G12" s="91"/>
      <c r="H12" s="92"/>
      <c r="I12" s="93"/>
      <c r="J12" s="88"/>
      <c r="K12" s="88"/>
      <c r="L12" s="89"/>
      <c r="M12" s="93"/>
      <c r="N12" s="93"/>
      <c r="O12" s="94"/>
      <c r="P12" s="95"/>
      <c r="Q12" s="96"/>
      <c r="R12" s="97" t="str">
        <f>IF(Q12&lt;&gt;"",((Q12/'Testy wiedzy'!B$6)-(P12/'Testy wiedzy'!B$6)*100%),"")</f>
        <v/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11"/>
      <c r="AF12" s="10"/>
      <c r="AG12" s="11"/>
      <c r="AH12" s="10"/>
      <c r="AI12" s="11"/>
      <c r="AJ12" s="11"/>
      <c r="AK12" s="10"/>
      <c r="AL12" s="11"/>
      <c r="AM12" s="11"/>
      <c r="AN12" s="10"/>
      <c r="AO12" s="11"/>
      <c r="AP12" s="11"/>
    </row>
    <row r="13" spans="1:74" ht="18" customHeight="1" x14ac:dyDescent="0.25">
      <c r="A13" s="101">
        <v>10</v>
      </c>
      <c r="B13" s="88"/>
      <c r="C13" s="89"/>
      <c r="D13" s="90"/>
      <c r="E13" s="91"/>
      <c r="F13" s="91"/>
      <c r="G13" s="91"/>
      <c r="H13" s="92"/>
      <c r="I13" s="93"/>
      <c r="J13" s="88"/>
      <c r="K13" s="88"/>
      <c r="L13" s="89"/>
      <c r="M13" s="99"/>
      <c r="N13" s="93"/>
      <c r="O13" s="94"/>
      <c r="P13" s="95"/>
      <c r="Q13" s="96"/>
      <c r="R13" s="97" t="str">
        <f>IF(Q13&lt;&gt;"",((Q13/'Testy wiedzy'!B$6)-(P13/'Testy wiedzy'!B$6)*100%),"")</f>
        <v/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11"/>
      <c r="AF13" s="48"/>
      <c r="AG13" s="25"/>
      <c r="AH13" s="49"/>
      <c r="AI13" s="26"/>
      <c r="AJ13" s="26"/>
      <c r="AK13" s="50"/>
      <c r="AL13" s="26"/>
      <c r="AM13" s="26"/>
      <c r="AN13" s="50"/>
    </row>
    <row r="14" spans="1:74" ht="18" customHeight="1" x14ac:dyDescent="0.25">
      <c r="A14" s="101">
        <v>11</v>
      </c>
      <c r="B14" s="88"/>
      <c r="C14" s="89"/>
      <c r="D14" s="90"/>
      <c r="E14" s="91"/>
      <c r="F14" s="91"/>
      <c r="G14" s="91"/>
      <c r="H14" s="89"/>
      <c r="I14" s="93"/>
      <c r="J14" s="88"/>
      <c r="K14" s="88"/>
      <c r="L14" s="89"/>
      <c r="M14" s="99"/>
      <c r="N14" s="93"/>
      <c r="O14" s="94"/>
      <c r="P14" s="95"/>
      <c r="Q14" s="96"/>
      <c r="R14" s="97" t="str">
        <f>IF(Q14&lt;&gt;"",((Q14/'Testy wiedzy'!B$6)-(P14/'Testy wiedzy'!B$6)*100%),"")</f>
        <v/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47"/>
      <c r="AG14" s="6"/>
      <c r="AH14" s="47"/>
      <c r="AI14" s="6"/>
      <c r="AJ14" s="6"/>
    </row>
    <row r="15" spans="1:74" ht="18" customHeight="1" x14ac:dyDescent="0.25">
      <c r="A15" s="101">
        <v>12</v>
      </c>
      <c r="B15" s="88"/>
      <c r="C15" s="89"/>
      <c r="D15" s="90"/>
      <c r="E15" s="91"/>
      <c r="F15" s="88"/>
      <c r="G15" s="88"/>
      <c r="H15" s="89"/>
      <c r="I15" s="98"/>
      <c r="J15" s="88"/>
      <c r="K15" s="88"/>
      <c r="L15" s="89"/>
      <c r="M15" s="99"/>
      <c r="N15" s="93"/>
      <c r="O15" s="94"/>
      <c r="P15" s="95"/>
      <c r="Q15" s="96"/>
      <c r="R15" s="97" t="str">
        <f>IF(Q15&lt;&gt;"",((Q15/'Testy wiedzy'!B$6)-(P15/'Testy wiedzy'!B$6)*100%),"")</f>
        <v/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74" ht="18" customHeight="1" x14ac:dyDescent="0.25">
      <c r="A16" s="101">
        <v>13</v>
      </c>
      <c r="B16" s="88"/>
      <c r="C16" s="89"/>
      <c r="D16" s="90"/>
      <c r="E16" s="91"/>
      <c r="F16" s="88"/>
      <c r="G16" s="88"/>
      <c r="H16" s="89"/>
      <c r="I16" s="98"/>
      <c r="J16" s="88"/>
      <c r="K16" s="88"/>
      <c r="L16" s="89"/>
      <c r="M16" s="99"/>
      <c r="N16" s="93"/>
      <c r="O16" s="94"/>
      <c r="P16" s="95"/>
      <c r="Q16" s="96"/>
      <c r="R16" s="97" t="str">
        <f>IF(Q16&lt;&gt;"",((Q16/'Testy wiedzy'!B$6)-(P16/'Testy wiedzy'!B$6)*100%),"")</f>
        <v/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47"/>
      <c r="AG16" s="6"/>
      <c r="AH16" s="47"/>
      <c r="AI16" s="6"/>
      <c r="AJ16" s="6"/>
    </row>
    <row r="17" spans="1:36" ht="18" customHeight="1" x14ac:dyDescent="0.25">
      <c r="A17" s="101">
        <v>14</v>
      </c>
      <c r="B17" s="88"/>
      <c r="C17" s="89"/>
      <c r="D17" s="90"/>
      <c r="E17" s="100"/>
      <c r="F17" s="88"/>
      <c r="G17" s="88"/>
      <c r="H17" s="89"/>
      <c r="I17" s="93"/>
      <c r="J17" s="88"/>
      <c r="K17" s="88"/>
      <c r="L17" s="89"/>
      <c r="M17" s="99"/>
      <c r="N17" s="93"/>
      <c r="O17" s="94"/>
      <c r="P17" s="95"/>
      <c r="Q17" s="96"/>
      <c r="R17" s="97" t="str">
        <f>IF(Q17&lt;&gt;"",((Q17/'Testy wiedzy'!B$6)-(P17/'Testy wiedzy'!B$6)*100%),"")</f>
        <v/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47"/>
      <c r="AG17" s="6"/>
      <c r="AH17" s="47"/>
      <c r="AI17" s="6"/>
      <c r="AJ17" s="6"/>
    </row>
    <row r="18" spans="1:36" ht="18" customHeight="1" x14ac:dyDescent="0.25">
      <c r="A18" s="101">
        <v>15</v>
      </c>
      <c r="B18" s="88"/>
      <c r="C18" s="89"/>
      <c r="D18" s="90"/>
      <c r="E18" s="100"/>
      <c r="F18" s="88"/>
      <c r="G18" s="88"/>
      <c r="H18" s="89"/>
      <c r="I18" s="93"/>
      <c r="J18" s="88"/>
      <c r="K18" s="88"/>
      <c r="L18" s="89"/>
      <c r="M18" s="99"/>
      <c r="N18" s="93"/>
      <c r="O18" s="94"/>
      <c r="P18" s="95"/>
      <c r="Q18" s="96"/>
      <c r="R18" s="97" t="str">
        <f>IF(Q18&lt;&gt;"",((Q18/'Testy wiedzy'!B$6)-(P18/'Testy wiedzy'!B$6)*100%),"")</f>
        <v/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47"/>
      <c r="AG18" s="6"/>
      <c r="AH18" s="47"/>
      <c r="AI18" s="6"/>
      <c r="AJ18" s="6"/>
    </row>
    <row r="19" spans="1:36" ht="18" customHeight="1" x14ac:dyDescent="0.25">
      <c r="A19" s="101">
        <v>16</v>
      </c>
      <c r="B19" s="88"/>
      <c r="C19" s="89"/>
      <c r="D19" s="90"/>
      <c r="E19" s="100"/>
      <c r="F19" s="88"/>
      <c r="G19" s="88"/>
      <c r="H19" s="89"/>
      <c r="I19" s="93"/>
      <c r="J19" s="88"/>
      <c r="K19" s="88"/>
      <c r="L19" s="89"/>
      <c r="M19" s="99"/>
      <c r="N19" s="93"/>
      <c r="O19" s="94"/>
      <c r="P19" s="95"/>
      <c r="Q19" s="96"/>
      <c r="R19" s="97" t="str">
        <f>IF(Q19&lt;&gt;"",((Q19/'Testy wiedzy'!B$6)-(P19/'Testy wiedzy'!B$6)*100%),"")</f>
        <v/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47"/>
      <c r="AG19" s="6"/>
      <c r="AH19" s="47"/>
      <c r="AI19" s="6"/>
      <c r="AJ19" s="6"/>
    </row>
    <row r="20" spans="1:36" ht="18" customHeight="1" x14ac:dyDescent="0.25">
      <c r="A20" s="101">
        <v>17</v>
      </c>
      <c r="B20" s="88"/>
      <c r="C20" s="89"/>
      <c r="D20" s="90"/>
      <c r="E20" s="100"/>
      <c r="F20" s="88"/>
      <c r="G20" s="88"/>
      <c r="H20" s="89"/>
      <c r="I20" s="93"/>
      <c r="J20" s="88"/>
      <c r="K20" s="88"/>
      <c r="L20" s="89"/>
      <c r="M20" s="99"/>
      <c r="N20" s="93"/>
      <c r="O20" s="94"/>
      <c r="P20" s="95"/>
      <c r="Q20" s="96"/>
      <c r="R20" s="97" t="str">
        <f>IF(Q20&lt;&gt;"",((Q20/'Testy wiedzy'!B$6)-(P20/'Testy wiedzy'!B$6)*100%),"")</f>
        <v/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47"/>
      <c r="AG20" s="6"/>
      <c r="AH20" s="47"/>
      <c r="AI20" s="6"/>
      <c r="AJ20" s="6"/>
    </row>
    <row r="21" spans="1:36" ht="18" customHeight="1" x14ac:dyDescent="0.25">
      <c r="A21" s="101">
        <v>18</v>
      </c>
      <c r="B21" s="88"/>
      <c r="C21" s="89"/>
      <c r="D21" s="90"/>
      <c r="E21" s="100"/>
      <c r="F21" s="88"/>
      <c r="G21" s="88"/>
      <c r="H21" s="89"/>
      <c r="I21" s="93"/>
      <c r="J21" s="88"/>
      <c r="K21" s="88"/>
      <c r="L21" s="89"/>
      <c r="M21" s="99"/>
      <c r="N21" s="93"/>
      <c r="O21" s="94"/>
      <c r="P21" s="95"/>
      <c r="Q21" s="96"/>
      <c r="R21" s="97" t="str">
        <f>IF(Q21&lt;&gt;"",((Q21/'Testy wiedzy'!B$6)-(P21/'Testy wiedzy'!B$6)*100%),"")</f>
        <v/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47"/>
      <c r="AG21" s="6"/>
      <c r="AH21" s="47"/>
      <c r="AI21" s="6"/>
      <c r="AJ21" s="6"/>
    </row>
    <row r="22" spans="1:36" ht="18" customHeight="1" x14ac:dyDescent="0.25">
      <c r="A22" s="101">
        <v>19</v>
      </c>
      <c r="B22" s="88"/>
      <c r="C22" s="89"/>
      <c r="D22" s="90"/>
      <c r="E22" s="100"/>
      <c r="F22" s="88"/>
      <c r="G22" s="88"/>
      <c r="H22" s="89"/>
      <c r="I22" s="93"/>
      <c r="J22" s="88"/>
      <c r="K22" s="88"/>
      <c r="L22" s="89"/>
      <c r="M22" s="99"/>
      <c r="N22" s="93"/>
      <c r="O22" s="94"/>
      <c r="P22" s="95"/>
      <c r="Q22" s="96"/>
      <c r="R22" s="97" t="str">
        <f>IF(Q22&lt;&gt;"",((Q22/'Testy wiedzy'!B$6)-(P22/'Testy wiedzy'!B$6)*100%),"")</f>
        <v/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47"/>
      <c r="AG22" s="6"/>
      <c r="AH22" s="47"/>
      <c r="AI22" s="6"/>
      <c r="AJ22" s="6"/>
    </row>
    <row r="23" spans="1:36" ht="18" customHeight="1" x14ac:dyDescent="0.25">
      <c r="A23" s="101">
        <v>20</v>
      </c>
      <c r="B23" s="88"/>
      <c r="C23" s="89"/>
      <c r="D23" s="90"/>
      <c r="E23" s="100"/>
      <c r="F23" s="88"/>
      <c r="G23" s="88"/>
      <c r="H23" s="89"/>
      <c r="I23" s="93"/>
      <c r="J23" s="88"/>
      <c r="K23" s="88"/>
      <c r="L23" s="89"/>
      <c r="M23" s="99"/>
      <c r="N23" s="93"/>
      <c r="O23" s="94"/>
      <c r="P23" s="95"/>
      <c r="Q23" s="96"/>
      <c r="R23" s="97" t="str">
        <f>IF(Q23&lt;&gt;"",((Q23/'Testy wiedzy'!B$6)-(P23/'Testy wiedzy'!B$6)*100%),"")</f>
        <v/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47"/>
      <c r="AG23" s="6"/>
      <c r="AH23" s="47"/>
      <c r="AI23" s="6"/>
      <c r="AJ23" s="6"/>
    </row>
    <row r="24" spans="1:36" ht="18" customHeight="1" x14ac:dyDescent="0.25">
      <c r="A24" s="101">
        <v>21</v>
      </c>
      <c r="B24" s="88"/>
      <c r="C24" s="89"/>
      <c r="D24" s="90"/>
      <c r="E24" s="100"/>
      <c r="F24" s="88"/>
      <c r="G24" s="88"/>
      <c r="H24" s="89"/>
      <c r="I24" s="93"/>
      <c r="J24" s="88"/>
      <c r="K24" s="88"/>
      <c r="L24" s="89"/>
      <c r="M24" s="99"/>
      <c r="N24" s="93"/>
      <c r="O24" s="94"/>
      <c r="P24" s="95"/>
      <c r="Q24" s="96"/>
      <c r="R24" s="97" t="str">
        <f>IF(Q24&lt;&gt;"",((Q24/'Testy wiedzy'!B$6)-(P24/'Testy wiedzy'!B$6)*100%),"")</f>
        <v/>
      </c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47"/>
      <c r="AG24" s="6"/>
      <c r="AH24" s="47"/>
      <c r="AI24" s="6"/>
      <c r="AJ24" s="6"/>
    </row>
    <row r="25" spans="1:36" ht="18" customHeight="1" x14ac:dyDescent="0.25">
      <c r="A25" s="101">
        <v>22</v>
      </c>
      <c r="B25" s="88"/>
      <c r="C25" s="89"/>
      <c r="D25" s="90"/>
      <c r="E25" s="100"/>
      <c r="F25" s="88"/>
      <c r="G25" s="88"/>
      <c r="H25" s="89"/>
      <c r="I25" s="93"/>
      <c r="J25" s="88"/>
      <c r="K25" s="88"/>
      <c r="L25" s="89"/>
      <c r="M25" s="99"/>
      <c r="N25" s="93"/>
      <c r="O25" s="94"/>
      <c r="P25" s="95"/>
      <c r="Q25" s="96"/>
      <c r="R25" s="97" t="str">
        <f>IF(Q25&lt;&gt;"",((Q25/'Testy wiedzy'!B$6)-(P25/'Testy wiedzy'!B$6)*100%),"")</f>
        <v/>
      </c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47"/>
      <c r="AG25" s="6"/>
      <c r="AH25" s="47"/>
      <c r="AI25" s="6"/>
      <c r="AJ25" s="6"/>
    </row>
    <row r="26" spans="1:36" ht="18" customHeight="1" x14ac:dyDescent="0.25">
      <c r="A26" s="101">
        <v>23</v>
      </c>
      <c r="B26" s="88"/>
      <c r="C26" s="89"/>
      <c r="D26" s="90"/>
      <c r="E26" s="100"/>
      <c r="F26" s="88"/>
      <c r="G26" s="88"/>
      <c r="H26" s="89"/>
      <c r="I26" s="93"/>
      <c r="J26" s="88"/>
      <c r="K26" s="88"/>
      <c r="L26" s="89"/>
      <c r="M26" s="99"/>
      <c r="N26" s="93"/>
      <c r="O26" s="94"/>
      <c r="P26" s="95"/>
      <c r="Q26" s="96"/>
      <c r="R26" s="97" t="str">
        <f>IF(Q26&lt;&gt;"",((Q26/'Testy wiedzy'!B$6)-(P26/'Testy wiedzy'!B$6)*100%),"")</f>
        <v/>
      </c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47"/>
      <c r="AG26" s="6"/>
      <c r="AH26" s="47"/>
      <c r="AI26" s="6"/>
      <c r="AJ26" s="6"/>
    </row>
    <row r="27" spans="1:36" ht="18" customHeight="1" x14ac:dyDescent="0.25">
      <c r="A27" s="101">
        <v>24</v>
      </c>
      <c r="B27" s="88"/>
      <c r="C27" s="89"/>
      <c r="D27" s="90"/>
      <c r="E27" s="100"/>
      <c r="F27" s="88"/>
      <c r="G27" s="88"/>
      <c r="H27" s="89"/>
      <c r="I27" s="93"/>
      <c r="J27" s="88"/>
      <c r="K27" s="88"/>
      <c r="L27" s="89"/>
      <c r="M27" s="99"/>
      <c r="N27" s="93"/>
      <c r="O27" s="94"/>
      <c r="P27" s="95"/>
      <c r="Q27" s="96"/>
      <c r="R27" s="97" t="str">
        <f>IF(Q27&lt;&gt;"",((Q27/'Testy wiedzy'!B$6)-(P27/'Testy wiedzy'!B$6)*100%),"")</f>
        <v/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47"/>
      <c r="AG27" s="6"/>
      <c r="AH27" s="47"/>
      <c r="AI27" s="6"/>
      <c r="AJ27" s="6"/>
    </row>
    <row r="28" spans="1:36" ht="18" customHeight="1" x14ac:dyDescent="0.25">
      <c r="A28" s="101">
        <v>25</v>
      </c>
      <c r="B28" s="88"/>
      <c r="C28" s="89"/>
      <c r="D28" s="90"/>
      <c r="E28" s="100"/>
      <c r="F28" s="88"/>
      <c r="G28" s="88"/>
      <c r="H28" s="89"/>
      <c r="I28" s="93"/>
      <c r="J28" s="88"/>
      <c r="K28" s="88"/>
      <c r="L28" s="89"/>
      <c r="M28" s="99"/>
      <c r="N28" s="93"/>
      <c r="O28" s="94"/>
      <c r="P28" s="95"/>
      <c r="Q28" s="96"/>
      <c r="R28" s="97" t="str">
        <f>IF(Q28&lt;&gt;"",((Q28/'Testy wiedzy'!B$6)-(P28/'Testy wiedzy'!B$6)*100%),"")</f>
        <v/>
      </c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47"/>
      <c r="AG28" s="6"/>
      <c r="AH28" s="47"/>
      <c r="AI28" s="6"/>
      <c r="AJ28" s="6"/>
    </row>
    <row r="29" spans="1:36" ht="18" customHeight="1" x14ac:dyDescent="0.25">
      <c r="A29" s="101">
        <v>26</v>
      </c>
      <c r="B29" s="88"/>
      <c r="C29" s="89"/>
      <c r="D29" s="90"/>
      <c r="E29" s="100"/>
      <c r="F29" s="88"/>
      <c r="G29" s="88"/>
      <c r="H29" s="89"/>
      <c r="I29" s="93"/>
      <c r="J29" s="88"/>
      <c r="K29" s="88"/>
      <c r="L29" s="89"/>
      <c r="M29" s="99"/>
      <c r="N29" s="93"/>
      <c r="O29" s="94"/>
      <c r="P29" s="95"/>
      <c r="Q29" s="96"/>
      <c r="R29" s="97" t="str">
        <f>IF(Q29&lt;&gt;"",((Q29/'Testy wiedzy'!B$6)-(P29/'Testy wiedzy'!B$6)*100%),"")</f>
        <v/>
      </c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47"/>
      <c r="AG29" s="6"/>
      <c r="AH29" s="47"/>
      <c r="AI29" s="6"/>
      <c r="AJ29" s="6"/>
    </row>
    <row r="30" spans="1:36" ht="18" customHeight="1" x14ac:dyDescent="0.25">
      <c r="A30" s="101">
        <v>27</v>
      </c>
      <c r="B30" s="88"/>
      <c r="C30" s="89"/>
      <c r="D30" s="90"/>
      <c r="E30" s="100"/>
      <c r="F30" s="88"/>
      <c r="G30" s="88"/>
      <c r="H30" s="89"/>
      <c r="I30" s="93"/>
      <c r="J30" s="88"/>
      <c r="K30" s="88"/>
      <c r="L30" s="89"/>
      <c r="M30" s="99"/>
      <c r="N30" s="93"/>
      <c r="O30" s="94"/>
      <c r="P30" s="95"/>
      <c r="Q30" s="96"/>
      <c r="R30" s="97" t="str">
        <f>IF(Q30&lt;&gt;"",((Q30/'Testy wiedzy'!B$6)-(P30/'Testy wiedzy'!B$6)*100%),"")</f>
        <v/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47"/>
      <c r="AG30" s="6"/>
      <c r="AH30" s="47"/>
      <c r="AI30" s="6"/>
      <c r="AJ30" s="6"/>
    </row>
    <row r="31" spans="1:36" ht="18" customHeight="1" x14ac:dyDescent="0.25">
      <c r="A31" s="101">
        <v>28</v>
      </c>
      <c r="B31" s="88"/>
      <c r="C31" s="89"/>
      <c r="D31" s="90"/>
      <c r="E31" s="100"/>
      <c r="F31" s="88"/>
      <c r="G31" s="88"/>
      <c r="H31" s="89"/>
      <c r="I31" s="93"/>
      <c r="J31" s="88"/>
      <c r="K31" s="88"/>
      <c r="L31" s="89"/>
      <c r="M31" s="99"/>
      <c r="N31" s="93"/>
      <c r="O31" s="94"/>
      <c r="P31" s="95"/>
      <c r="Q31" s="96"/>
      <c r="R31" s="97" t="str">
        <f>IF(Q31&lt;&gt;"",((Q31/'Testy wiedzy'!B$6)-(P31/'Testy wiedzy'!B$6)*100%),"")</f>
        <v/>
      </c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47"/>
      <c r="AG31" s="6"/>
      <c r="AH31" s="47"/>
      <c r="AI31" s="6"/>
      <c r="AJ31" s="6"/>
    </row>
    <row r="32" spans="1:36" ht="18" customHeight="1" x14ac:dyDescent="0.25">
      <c r="A32" s="101">
        <v>29</v>
      </c>
      <c r="B32" s="88"/>
      <c r="C32" s="89"/>
      <c r="D32" s="90"/>
      <c r="E32" s="100"/>
      <c r="F32" s="88"/>
      <c r="G32" s="88"/>
      <c r="H32" s="89"/>
      <c r="I32" s="93"/>
      <c r="J32" s="88"/>
      <c r="K32" s="88"/>
      <c r="L32" s="89"/>
      <c r="M32" s="99"/>
      <c r="N32" s="93"/>
      <c r="O32" s="94"/>
      <c r="P32" s="95"/>
      <c r="Q32" s="96"/>
      <c r="R32" s="97" t="str">
        <f>IF(Q32&lt;&gt;"",((Q32/'Testy wiedzy'!B$6)-(P32/'Testy wiedzy'!B$6)*100%),"")</f>
        <v/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47"/>
      <c r="AG32" s="6"/>
      <c r="AH32" s="47"/>
      <c r="AI32" s="6"/>
      <c r="AJ32" s="6"/>
    </row>
    <row r="33" spans="1:36" ht="18" customHeight="1" x14ac:dyDescent="0.25">
      <c r="A33" s="101">
        <v>30</v>
      </c>
      <c r="B33" s="88"/>
      <c r="C33" s="89"/>
      <c r="D33" s="90"/>
      <c r="E33" s="100"/>
      <c r="F33" s="88"/>
      <c r="G33" s="88"/>
      <c r="H33" s="89"/>
      <c r="I33" s="93"/>
      <c r="J33" s="88"/>
      <c r="K33" s="88"/>
      <c r="L33" s="89"/>
      <c r="M33" s="99"/>
      <c r="N33" s="93"/>
      <c r="O33" s="94"/>
      <c r="P33" s="95"/>
      <c r="Q33" s="96"/>
      <c r="R33" s="97" t="str">
        <f>IF(Q33&lt;&gt;"",((Q33/'Testy wiedzy'!B$6)-(P33/'Testy wiedzy'!B$6)*100%),"")</f>
        <v/>
      </c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47"/>
      <c r="AG33" s="6"/>
      <c r="AH33" s="47"/>
      <c r="AI33" s="6"/>
      <c r="AJ33" s="6"/>
    </row>
    <row r="34" spans="1:36" ht="18" customHeight="1" x14ac:dyDescent="0.25">
      <c r="A34" s="101">
        <v>31</v>
      </c>
      <c r="B34" s="88"/>
      <c r="C34" s="89"/>
      <c r="D34" s="90"/>
      <c r="E34" s="100"/>
      <c r="F34" s="88"/>
      <c r="G34" s="88"/>
      <c r="H34" s="89"/>
      <c r="I34" s="93"/>
      <c r="J34" s="88"/>
      <c r="K34" s="88"/>
      <c r="L34" s="89"/>
      <c r="M34" s="99"/>
      <c r="N34" s="93"/>
      <c r="O34" s="94"/>
      <c r="P34" s="95"/>
      <c r="Q34" s="96"/>
      <c r="R34" s="97" t="str">
        <f>IF(Q34&lt;&gt;"",((Q34/'Testy wiedzy'!B$6)-(P34/'Testy wiedzy'!B$6)*100%),"")</f>
        <v/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47"/>
      <c r="AG34" s="6"/>
      <c r="AH34" s="47"/>
      <c r="AI34" s="6"/>
      <c r="AJ34" s="6"/>
    </row>
    <row r="35" spans="1:36" ht="18" customHeight="1" x14ac:dyDescent="0.25">
      <c r="A35" s="101">
        <v>32</v>
      </c>
      <c r="B35" s="88"/>
      <c r="C35" s="89"/>
      <c r="D35" s="90"/>
      <c r="E35" s="100"/>
      <c r="F35" s="88"/>
      <c r="G35" s="88"/>
      <c r="H35" s="89"/>
      <c r="I35" s="93"/>
      <c r="J35" s="88"/>
      <c r="K35" s="88"/>
      <c r="L35" s="89"/>
      <c r="M35" s="99"/>
      <c r="N35" s="93"/>
      <c r="O35" s="94"/>
      <c r="P35" s="95"/>
      <c r="Q35" s="96"/>
      <c r="R35" s="97" t="str">
        <f>IF(Q35&lt;&gt;"",((Q35/'Testy wiedzy'!B$6)-(P35/'Testy wiedzy'!B$6)*100%),"")</f>
        <v/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47"/>
      <c r="AG35" s="6"/>
      <c r="AH35" s="47"/>
      <c r="AI35" s="6"/>
      <c r="AJ35" s="6"/>
    </row>
    <row r="36" spans="1:36" ht="18" customHeight="1" x14ac:dyDescent="0.25">
      <c r="A36" s="101">
        <v>33</v>
      </c>
      <c r="B36" s="88"/>
      <c r="C36" s="89"/>
      <c r="D36" s="90"/>
      <c r="E36" s="100"/>
      <c r="F36" s="88"/>
      <c r="G36" s="88"/>
      <c r="H36" s="89"/>
      <c r="I36" s="93"/>
      <c r="J36" s="88"/>
      <c r="K36" s="88"/>
      <c r="L36" s="89"/>
      <c r="M36" s="99"/>
      <c r="N36" s="93"/>
      <c r="O36" s="94"/>
      <c r="P36" s="95"/>
      <c r="Q36" s="96"/>
      <c r="R36" s="97" t="str">
        <f>IF(Q36&lt;&gt;"",((Q36/'Testy wiedzy'!B$6)-(P36/'Testy wiedzy'!B$6)*100%),"")</f>
        <v/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47"/>
      <c r="AG36" s="6"/>
      <c r="AH36" s="47"/>
      <c r="AI36" s="6"/>
      <c r="AJ36" s="6"/>
    </row>
    <row r="37" spans="1:36" ht="18" customHeight="1" x14ac:dyDescent="0.25">
      <c r="A37" s="101">
        <v>34</v>
      </c>
      <c r="B37" s="88"/>
      <c r="C37" s="89"/>
      <c r="D37" s="90"/>
      <c r="E37" s="100"/>
      <c r="F37" s="88"/>
      <c r="G37" s="88"/>
      <c r="H37" s="89"/>
      <c r="I37" s="93"/>
      <c r="J37" s="88"/>
      <c r="K37" s="88"/>
      <c r="L37" s="89"/>
      <c r="M37" s="99"/>
      <c r="N37" s="93"/>
      <c r="O37" s="94"/>
      <c r="P37" s="95"/>
      <c r="Q37" s="96"/>
      <c r="R37" s="97" t="str">
        <f>IF(Q37&lt;&gt;"",((Q37/'Testy wiedzy'!B$6)-(P37/'Testy wiedzy'!B$6)*100%),"")</f>
        <v/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47"/>
      <c r="AG37" s="6"/>
      <c r="AH37" s="47"/>
      <c r="AI37" s="6"/>
      <c r="AJ37" s="6"/>
    </row>
    <row r="38" spans="1:36" ht="18" customHeight="1" x14ac:dyDescent="0.25">
      <c r="A38" s="101">
        <v>35</v>
      </c>
      <c r="B38" s="88"/>
      <c r="C38" s="89"/>
      <c r="D38" s="90"/>
      <c r="E38" s="100"/>
      <c r="F38" s="88"/>
      <c r="G38" s="88"/>
      <c r="H38" s="89"/>
      <c r="I38" s="93"/>
      <c r="J38" s="88"/>
      <c r="K38" s="88"/>
      <c r="L38" s="89"/>
      <c r="M38" s="99"/>
      <c r="N38" s="93"/>
      <c r="O38" s="94"/>
      <c r="P38" s="95"/>
      <c r="Q38" s="96"/>
      <c r="R38" s="97" t="str">
        <f>IF(Q38&lt;&gt;"",((Q38/'Testy wiedzy'!B$6)-(P38/'Testy wiedzy'!B$6)*100%),"")</f>
        <v/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47"/>
      <c r="AG38" s="6"/>
      <c r="AH38" s="47"/>
      <c r="AI38" s="6"/>
      <c r="AJ38" s="6"/>
    </row>
    <row r="39" spans="1:36" ht="18" customHeight="1" x14ac:dyDescent="0.25">
      <c r="A39" s="101">
        <v>36</v>
      </c>
      <c r="B39" s="88"/>
      <c r="C39" s="89"/>
      <c r="D39" s="90"/>
      <c r="E39" s="100"/>
      <c r="F39" s="88"/>
      <c r="G39" s="88"/>
      <c r="H39" s="89"/>
      <c r="I39" s="93"/>
      <c r="J39" s="88"/>
      <c r="K39" s="88"/>
      <c r="L39" s="89"/>
      <c r="M39" s="99"/>
      <c r="N39" s="93"/>
      <c r="O39" s="94"/>
      <c r="P39" s="95"/>
      <c r="Q39" s="96"/>
      <c r="R39" s="97" t="str">
        <f>IF(Q39&lt;&gt;"",((Q39/'Testy wiedzy'!B$6)-(P39/'Testy wiedzy'!B$6)*100%),"")</f>
        <v/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47"/>
      <c r="AG39" s="6"/>
      <c r="AH39" s="47"/>
      <c r="AI39" s="6"/>
      <c r="AJ39" s="6"/>
    </row>
    <row r="40" spans="1:36" ht="18" customHeight="1" x14ac:dyDescent="0.25">
      <c r="A40" s="101">
        <v>37</v>
      </c>
      <c r="B40" s="88"/>
      <c r="C40" s="89"/>
      <c r="D40" s="90"/>
      <c r="E40" s="100"/>
      <c r="F40" s="88"/>
      <c r="G40" s="88"/>
      <c r="H40" s="89"/>
      <c r="I40" s="93"/>
      <c r="J40" s="88"/>
      <c r="K40" s="88"/>
      <c r="L40" s="89"/>
      <c r="M40" s="99"/>
      <c r="N40" s="93"/>
      <c r="O40" s="94"/>
      <c r="P40" s="95"/>
      <c r="Q40" s="96"/>
      <c r="R40" s="97" t="str">
        <f>IF(Q40&lt;&gt;"",((Q40/'Testy wiedzy'!B$6)-(P40/'Testy wiedzy'!B$6)*100%),"")</f>
        <v/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47"/>
      <c r="AG40" s="6"/>
      <c r="AH40" s="47"/>
      <c r="AI40" s="6"/>
      <c r="AJ40" s="6"/>
    </row>
    <row r="41" spans="1:36" ht="18" customHeight="1" x14ac:dyDescent="0.25">
      <c r="A41" s="101">
        <v>38</v>
      </c>
      <c r="B41" s="88"/>
      <c r="C41" s="89"/>
      <c r="D41" s="90"/>
      <c r="E41" s="100"/>
      <c r="F41" s="88"/>
      <c r="G41" s="88"/>
      <c r="H41" s="89"/>
      <c r="I41" s="93"/>
      <c r="J41" s="88"/>
      <c r="K41" s="88"/>
      <c r="L41" s="89"/>
      <c r="M41" s="99"/>
      <c r="N41" s="93"/>
      <c r="O41" s="94"/>
      <c r="P41" s="95"/>
      <c r="Q41" s="96"/>
      <c r="R41" s="97" t="str">
        <f>IF(Q41&lt;&gt;"",((Q41/'Testy wiedzy'!B$6)-(P41/'Testy wiedzy'!B$6)*100%),"")</f>
        <v/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47"/>
      <c r="AG41" s="6"/>
      <c r="AH41" s="47"/>
      <c r="AI41" s="6"/>
      <c r="AJ41" s="6"/>
    </row>
    <row r="42" spans="1:36" ht="18" customHeight="1" x14ac:dyDescent="0.25">
      <c r="A42" s="101">
        <v>39</v>
      </c>
      <c r="B42" s="88"/>
      <c r="C42" s="89"/>
      <c r="D42" s="90"/>
      <c r="E42" s="100"/>
      <c r="F42" s="88"/>
      <c r="G42" s="88"/>
      <c r="H42" s="89"/>
      <c r="I42" s="93"/>
      <c r="J42" s="88"/>
      <c r="K42" s="88"/>
      <c r="L42" s="89"/>
      <c r="M42" s="99"/>
      <c r="N42" s="93"/>
      <c r="O42" s="94"/>
      <c r="P42" s="95"/>
      <c r="Q42" s="96"/>
      <c r="R42" s="97" t="str">
        <f>IF(Q42&lt;&gt;"",((Q42/'Testy wiedzy'!B$6)-(P42/'Testy wiedzy'!B$6)*100%),"")</f>
        <v/>
      </c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47"/>
      <c r="AG42" s="6"/>
      <c r="AH42" s="47"/>
      <c r="AI42" s="6"/>
      <c r="AJ42" s="6"/>
    </row>
    <row r="43" spans="1:36" ht="18" customHeight="1" x14ac:dyDescent="0.25">
      <c r="A43" s="101">
        <v>40</v>
      </c>
      <c r="B43" s="88"/>
      <c r="C43" s="89"/>
      <c r="D43" s="90"/>
      <c r="E43" s="100"/>
      <c r="F43" s="88"/>
      <c r="G43" s="88"/>
      <c r="H43" s="89"/>
      <c r="I43" s="93"/>
      <c r="J43" s="88"/>
      <c r="K43" s="88"/>
      <c r="L43" s="89"/>
      <c r="M43" s="99"/>
      <c r="N43" s="93"/>
      <c r="O43" s="94"/>
      <c r="P43" s="95"/>
      <c r="Q43" s="96"/>
      <c r="R43" s="97" t="str">
        <f>IF(Q43&lt;&gt;"",((Q43/'Testy wiedzy'!B$6)-(P43/'Testy wiedzy'!B$6)*100%),"")</f>
        <v/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47"/>
      <c r="AG43" s="6"/>
      <c r="AH43" s="47"/>
      <c r="AI43" s="6"/>
      <c r="AJ43" s="6"/>
    </row>
    <row r="44" spans="1:36" ht="18" customHeight="1" x14ac:dyDescent="0.25">
      <c r="A44" s="101">
        <v>41</v>
      </c>
      <c r="B44" s="88"/>
      <c r="C44" s="89"/>
      <c r="D44" s="90"/>
      <c r="E44" s="100"/>
      <c r="F44" s="88"/>
      <c r="G44" s="88"/>
      <c r="H44" s="89"/>
      <c r="I44" s="93"/>
      <c r="J44" s="88"/>
      <c r="K44" s="88"/>
      <c r="L44" s="89"/>
      <c r="M44" s="99"/>
      <c r="N44" s="93"/>
      <c r="O44" s="94"/>
      <c r="P44" s="95"/>
      <c r="Q44" s="96"/>
      <c r="R44" s="97" t="str">
        <f>IF(Q44&lt;&gt;"",((Q44/'Testy wiedzy'!B$6)-(P44/'Testy wiedzy'!B$6)*100%),"")</f>
        <v/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47"/>
      <c r="AG44" s="6"/>
      <c r="AH44" s="47"/>
      <c r="AI44" s="6"/>
      <c r="AJ44" s="6"/>
    </row>
    <row r="45" spans="1:36" ht="18" customHeight="1" x14ac:dyDescent="0.25">
      <c r="A45" s="101">
        <v>42</v>
      </c>
      <c r="B45" s="88"/>
      <c r="C45" s="89"/>
      <c r="D45" s="90"/>
      <c r="E45" s="100"/>
      <c r="F45" s="88"/>
      <c r="G45" s="88"/>
      <c r="H45" s="89"/>
      <c r="I45" s="93"/>
      <c r="J45" s="88"/>
      <c r="K45" s="88"/>
      <c r="L45" s="89"/>
      <c r="M45" s="99"/>
      <c r="N45" s="93"/>
      <c r="O45" s="94"/>
      <c r="P45" s="95"/>
      <c r="Q45" s="96"/>
      <c r="R45" s="97" t="str">
        <f>IF(Q45&lt;&gt;"",((Q45/'Testy wiedzy'!B$6)-(P45/'Testy wiedzy'!B$6)*100%),"")</f>
        <v/>
      </c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47"/>
      <c r="AG45" s="6"/>
      <c r="AH45" s="47"/>
      <c r="AI45" s="6"/>
      <c r="AJ45" s="6"/>
    </row>
    <row r="46" spans="1:36" ht="18" customHeight="1" x14ac:dyDescent="0.25">
      <c r="A46" s="101">
        <v>43</v>
      </c>
      <c r="B46" s="88"/>
      <c r="C46" s="89"/>
      <c r="D46" s="90"/>
      <c r="E46" s="100"/>
      <c r="F46" s="88"/>
      <c r="G46" s="88"/>
      <c r="H46" s="89"/>
      <c r="I46" s="93"/>
      <c r="J46" s="88"/>
      <c r="K46" s="88"/>
      <c r="L46" s="89"/>
      <c r="M46" s="99"/>
      <c r="N46" s="93"/>
      <c r="O46" s="94"/>
      <c r="P46" s="95"/>
      <c r="Q46" s="96"/>
      <c r="R46" s="97" t="str">
        <f>IF(Q46&lt;&gt;"",((Q46/'Testy wiedzy'!B$6)-(P46/'Testy wiedzy'!B$6)*100%),"")</f>
        <v/>
      </c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47"/>
      <c r="AG46" s="6"/>
      <c r="AH46" s="47"/>
      <c r="AI46" s="6"/>
      <c r="AJ46" s="6"/>
    </row>
    <row r="47" spans="1:36" ht="18" customHeight="1" x14ac:dyDescent="0.25">
      <c r="A47" s="101">
        <v>44</v>
      </c>
      <c r="B47" s="88"/>
      <c r="C47" s="89"/>
      <c r="D47" s="90"/>
      <c r="E47" s="100"/>
      <c r="F47" s="88"/>
      <c r="G47" s="88"/>
      <c r="H47" s="89"/>
      <c r="I47" s="93"/>
      <c r="J47" s="88"/>
      <c r="K47" s="88"/>
      <c r="L47" s="89"/>
      <c r="M47" s="99"/>
      <c r="N47" s="93"/>
      <c r="O47" s="94"/>
      <c r="P47" s="95"/>
      <c r="Q47" s="96"/>
      <c r="R47" s="97" t="str">
        <f>IF(Q47&lt;&gt;"",((Q47/'Testy wiedzy'!B$6)-(P47/'Testy wiedzy'!B$6)*100%),"")</f>
        <v/>
      </c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47"/>
      <c r="AG47" s="6"/>
      <c r="AH47" s="47"/>
      <c r="AI47" s="6"/>
      <c r="AJ47" s="6"/>
    </row>
    <row r="48" spans="1:36" ht="18" customHeight="1" x14ac:dyDescent="0.25">
      <c r="A48" s="101">
        <v>45</v>
      </c>
      <c r="B48" s="78"/>
      <c r="C48" s="79"/>
      <c r="D48" s="80"/>
      <c r="E48" s="87"/>
      <c r="F48" s="78"/>
      <c r="G48" s="78"/>
      <c r="H48" s="79"/>
      <c r="I48" s="81"/>
      <c r="J48" s="78"/>
      <c r="K48" s="78"/>
      <c r="L48" s="79"/>
      <c r="M48" s="86"/>
      <c r="N48" s="81"/>
      <c r="O48" s="82"/>
      <c r="P48" s="83"/>
      <c r="Q48" s="84"/>
      <c r="R48" s="85" t="str">
        <f>IF(Q48&lt;&gt;"",((Q48/'Testy wiedzy'!B$6)-(P48/'Testy wiedzy'!B$6)*100%),"")</f>
        <v/>
      </c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47"/>
      <c r="AG48" s="6"/>
      <c r="AH48" s="47"/>
      <c r="AI48" s="6"/>
      <c r="AJ48" s="6"/>
    </row>
    <row r="49" spans="1:36" ht="18" customHeight="1" x14ac:dyDescent="0.25">
      <c r="A49" s="101">
        <v>46</v>
      </c>
      <c r="B49" s="78"/>
      <c r="C49" s="79"/>
      <c r="D49" s="80"/>
      <c r="E49" s="87"/>
      <c r="F49" s="78"/>
      <c r="G49" s="78"/>
      <c r="H49" s="79"/>
      <c r="I49" s="81"/>
      <c r="J49" s="78"/>
      <c r="K49" s="78"/>
      <c r="L49" s="79"/>
      <c r="M49" s="86"/>
      <c r="N49" s="81"/>
      <c r="O49" s="82"/>
      <c r="P49" s="83"/>
      <c r="Q49" s="84"/>
      <c r="R49" s="85" t="str">
        <f>IF(Q49&lt;&gt;"",((Q49/'Testy wiedzy'!B$6)-(P49/'Testy wiedzy'!B$6)*100%),"")</f>
        <v/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47"/>
      <c r="AG49" s="6"/>
      <c r="AH49" s="47"/>
      <c r="AI49" s="6"/>
      <c r="AJ49" s="6"/>
    </row>
    <row r="50" spans="1:36" ht="18" customHeight="1" x14ac:dyDescent="0.25">
      <c r="A50" s="101">
        <v>47</v>
      </c>
      <c r="B50" s="78"/>
      <c r="C50" s="79"/>
      <c r="D50" s="80"/>
      <c r="E50" s="87"/>
      <c r="F50" s="78"/>
      <c r="G50" s="78"/>
      <c r="H50" s="79"/>
      <c r="I50" s="81"/>
      <c r="J50" s="78"/>
      <c r="K50" s="78"/>
      <c r="L50" s="79"/>
      <c r="M50" s="86"/>
      <c r="N50" s="81"/>
      <c r="O50" s="82"/>
      <c r="P50" s="83"/>
      <c r="Q50" s="84"/>
      <c r="R50" s="85" t="str">
        <f>IF(Q50&lt;&gt;"",((Q50/'Testy wiedzy'!B$6)-(P50/'Testy wiedzy'!B$6)*100%),"")</f>
        <v/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47"/>
      <c r="AG50" s="6"/>
      <c r="AH50" s="47"/>
      <c r="AI50" s="6"/>
      <c r="AJ50" s="6"/>
    </row>
    <row r="51" spans="1:36" ht="18" customHeight="1" x14ac:dyDescent="0.25">
      <c r="A51" s="101">
        <v>48</v>
      </c>
      <c r="B51" s="78"/>
      <c r="C51" s="79"/>
      <c r="D51" s="80"/>
      <c r="E51" s="87"/>
      <c r="F51" s="78"/>
      <c r="G51" s="78"/>
      <c r="H51" s="79"/>
      <c r="I51" s="81"/>
      <c r="J51" s="78"/>
      <c r="K51" s="78"/>
      <c r="L51" s="79"/>
      <c r="M51" s="86"/>
      <c r="N51" s="81"/>
      <c r="O51" s="82"/>
      <c r="P51" s="83"/>
      <c r="Q51" s="84"/>
      <c r="R51" s="85" t="str">
        <f>IF(Q51&lt;&gt;"",((Q51/'Testy wiedzy'!B$6)-(P51/'Testy wiedzy'!B$6)*100%),"")</f>
        <v/>
      </c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47"/>
      <c r="AG51" s="6"/>
      <c r="AH51" s="47"/>
      <c r="AI51" s="6"/>
      <c r="AJ51" s="6"/>
    </row>
    <row r="52" spans="1:36" ht="18" customHeight="1" x14ac:dyDescent="0.25">
      <c r="A52" s="101">
        <v>49</v>
      </c>
      <c r="B52" s="78"/>
      <c r="C52" s="79"/>
      <c r="D52" s="80"/>
      <c r="E52" s="87"/>
      <c r="F52" s="78"/>
      <c r="G52" s="78"/>
      <c r="H52" s="79"/>
      <c r="I52" s="81"/>
      <c r="J52" s="78"/>
      <c r="K52" s="78"/>
      <c r="L52" s="79"/>
      <c r="M52" s="86"/>
      <c r="N52" s="81"/>
      <c r="O52" s="82"/>
      <c r="P52" s="83"/>
      <c r="Q52" s="84"/>
      <c r="R52" s="85" t="str">
        <f>IF(Q52&lt;&gt;"",((Q52/'Testy wiedzy'!B$6)-(P52/'Testy wiedzy'!B$6)*100%),"")</f>
        <v/>
      </c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47"/>
      <c r="AG52" s="6"/>
      <c r="AH52" s="47"/>
      <c r="AI52" s="6"/>
      <c r="AJ52" s="6"/>
    </row>
    <row r="53" spans="1:36" ht="18" customHeight="1" x14ac:dyDescent="0.25">
      <c r="A53" s="101">
        <v>50</v>
      </c>
      <c r="B53" s="78"/>
      <c r="C53" s="79"/>
      <c r="D53" s="80"/>
      <c r="E53" s="87"/>
      <c r="F53" s="78"/>
      <c r="G53" s="78"/>
      <c r="H53" s="79"/>
      <c r="I53" s="81"/>
      <c r="J53" s="78"/>
      <c r="K53" s="78"/>
      <c r="L53" s="79"/>
      <c r="M53" s="86"/>
      <c r="N53" s="81"/>
      <c r="O53" s="82"/>
      <c r="P53" s="83"/>
      <c r="Q53" s="84"/>
      <c r="R53" s="85" t="str">
        <f>IF(Q53&lt;&gt;"",((Q53/'Testy wiedzy'!B$6)-(P53/'Testy wiedzy'!B$6)*100%),"")</f>
        <v/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47"/>
      <c r="AG53" s="6"/>
      <c r="AH53" s="47"/>
      <c r="AI53" s="6"/>
      <c r="AJ53" s="6"/>
    </row>
    <row r="54" spans="1:36" ht="18" customHeight="1" x14ac:dyDescent="0.25">
      <c r="A54" s="101">
        <v>51</v>
      </c>
      <c r="B54" s="78"/>
      <c r="C54" s="79"/>
      <c r="D54" s="80"/>
      <c r="E54" s="87"/>
      <c r="F54" s="78"/>
      <c r="G54" s="78"/>
      <c r="H54" s="79"/>
      <c r="I54" s="81"/>
      <c r="J54" s="78"/>
      <c r="K54" s="78"/>
      <c r="L54" s="79"/>
      <c r="M54" s="86"/>
      <c r="N54" s="81"/>
      <c r="O54" s="82"/>
      <c r="P54" s="83"/>
      <c r="Q54" s="84"/>
      <c r="R54" s="85" t="str">
        <f>IF(Q54&lt;&gt;"",((Q54/'Testy wiedzy'!B$6)-(P54/'Testy wiedzy'!B$6)*100%),"")</f>
        <v/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47"/>
      <c r="AG54" s="6"/>
      <c r="AH54" s="47"/>
      <c r="AI54" s="6"/>
      <c r="AJ54" s="6"/>
    </row>
    <row r="55" spans="1:36" ht="18" customHeight="1" x14ac:dyDescent="0.25">
      <c r="A55" s="101">
        <v>52</v>
      </c>
      <c r="B55" s="78"/>
      <c r="C55" s="79"/>
      <c r="D55" s="80"/>
      <c r="E55" s="87"/>
      <c r="F55" s="78"/>
      <c r="G55" s="78"/>
      <c r="H55" s="79"/>
      <c r="I55" s="81"/>
      <c r="J55" s="78"/>
      <c r="K55" s="78"/>
      <c r="L55" s="79"/>
      <c r="M55" s="86"/>
      <c r="N55" s="81"/>
      <c r="O55" s="82"/>
      <c r="P55" s="83"/>
      <c r="Q55" s="84"/>
      <c r="R55" s="85" t="str">
        <f>IF(Q55&lt;&gt;"",((Q55/'Testy wiedzy'!B$6)-(P55/'Testy wiedzy'!B$6)*100%),"")</f>
        <v/>
      </c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47"/>
      <c r="AG55" s="6"/>
      <c r="AH55" s="47"/>
      <c r="AI55" s="6"/>
      <c r="AJ55" s="6"/>
    </row>
    <row r="56" spans="1:36" ht="18" customHeight="1" x14ac:dyDescent="0.25">
      <c r="A56" s="101">
        <v>53</v>
      </c>
      <c r="B56" s="78"/>
      <c r="C56" s="79"/>
      <c r="D56" s="80"/>
      <c r="E56" s="87"/>
      <c r="F56" s="78"/>
      <c r="G56" s="78"/>
      <c r="H56" s="79"/>
      <c r="I56" s="81"/>
      <c r="J56" s="78"/>
      <c r="K56" s="78"/>
      <c r="L56" s="79"/>
      <c r="M56" s="86"/>
      <c r="N56" s="81"/>
      <c r="O56" s="82"/>
      <c r="P56" s="83"/>
      <c r="Q56" s="84"/>
      <c r="R56" s="85" t="str">
        <f>IF(Q56&lt;&gt;"",((Q56/'Testy wiedzy'!B$6)-(P56/'Testy wiedzy'!B$6)*100%),"")</f>
        <v/>
      </c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47"/>
      <c r="AG56" s="6"/>
      <c r="AH56" s="47"/>
      <c r="AI56" s="6"/>
      <c r="AJ56" s="6"/>
    </row>
    <row r="57" spans="1:36" ht="18" customHeight="1" x14ac:dyDescent="0.25">
      <c r="A57" s="101">
        <v>54</v>
      </c>
      <c r="B57" s="78"/>
      <c r="C57" s="79"/>
      <c r="D57" s="80"/>
      <c r="E57" s="87"/>
      <c r="F57" s="78"/>
      <c r="G57" s="78"/>
      <c r="H57" s="79"/>
      <c r="I57" s="81"/>
      <c r="J57" s="78"/>
      <c r="K57" s="78"/>
      <c r="L57" s="79"/>
      <c r="M57" s="86"/>
      <c r="N57" s="81"/>
      <c r="O57" s="82"/>
      <c r="P57" s="83"/>
      <c r="Q57" s="84"/>
      <c r="R57" s="85" t="str">
        <f>IF(Q57&lt;&gt;"",((Q57/'Testy wiedzy'!B$6)-(P57/'Testy wiedzy'!B$6)*100%),"")</f>
        <v/>
      </c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47"/>
      <c r="AG57" s="6"/>
      <c r="AH57" s="47"/>
      <c r="AI57" s="6"/>
      <c r="AJ57" s="6"/>
    </row>
    <row r="58" spans="1:36" ht="18" customHeight="1" x14ac:dyDescent="0.25">
      <c r="A58" s="101">
        <v>55</v>
      </c>
      <c r="B58" s="78"/>
      <c r="C58" s="79"/>
      <c r="D58" s="80"/>
      <c r="E58" s="87"/>
      <c r="F58" s="78"/>
      <c r="G58" s="78"/>
      <c r="H58" s="79"/>
      <c r="I58" s="81"/>
      <c r="J58" s="78"/>
      <c r="K58" s="78"/>
      <c r="L58" s="79"/>
      <c r="M58" s="86"/>
      <c r="N58" s="81"/>
      <c r="O58" s="82"/>
      <c r="P58" s="83"/>
      <c r="Q58" s="84"/>
      <c r="R58" s="85" t="str">
        <f>IF(Q58&lt;&gt;"",((Q58/'Testy wiedzy'!B$6)-(P58/'Testy wiedzy'!B$6)*100%),"")</f>
        <v/>
      </c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47"/>
      <c r="AG58" s="6"/>
      <c r="AH58" s="47"/>
      <c r="AI58" s="6"/>
      <c r="AJ58" s="6"/>
    </row>
    <row r="59" spans="1:36" ht="18" customHeight="1" x14ac:dyDescent="0.25">
      <c r="A59" s="101">
        <v>56</v>
      </c>
      <c r="B59" s="78"/>
      <c r="C59" s="79"/>
      <c r="D59" s="80"/>
      <c r="E59" s="87"/>
      <c r="F59" s="78"/>
      <c r="G59" s="78"/>
      <c r="H59" s="79"/>
      <c r="I59" s="81"/>
      <c r="J59" s="78"/>
      <c r="K59" s="78"/>
      <c r="L59" s="79"/>
      <c r="M59" s="86"/>
      <c r="N59" s="81"/>
      <c r="O59" s="82"/>
      <c r="P59" s="83"/>
      <c r="Q59" s="84"/>
      <c r="R59" s="85" t="str">
        <f>IF(Q59&lt;&gt;"",((Q59/'Testy wiedzy'!B$6)-(P59/'Testy wiedzy'!B$6)*100%),"")</f>
        <v/>
      </c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47"/>
      <c r="AG59" s="6"/>
      <c r="AH59" s="47"/>
      <c r="AI59" s="6"/>
      <c r="AJ59" s="6"/>
    </row>
    <row r="60" spans="1:36" ht="18" customHeight="1" x14ac:dyDescent="0.25">
      <c r="A60" s="101">
        <v>57</v>
      </c>
      <c r="B60" s="78"/>
      <c r="C60" s="79"/>
      <c r="D60" s="80"/>
      <c r="E60" s="87"/>
      <c r="F60" s="78"/>
      <c r="G60" s="78"/>
      <c r="H60" s="79"/>
      <c r="I60" s="81"/>
      <c r="J60" s="78"/>
      <c r="K60" s="78"/>
      <c r="L60" s="79"/>
      <c r="M60" s="86"/>
      <c r="N60" s="81"/>
      <c r="O60" s="82"/>
      <c r="P60" s="83"/>
      <c r="Q60" s="84"/>
      <c r="R60" s="85" t="str">
        <f>IF(Q60&lt;&gt;"",((Q60/'Testy wiedzy'!B$6)-(P60/'Testy wiedzy'!B$6)*100%),"")</f>
        <v/>
      </c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47"/>
      <c r="AG60" s="6"/>
      <c r="AH60" s="47"/>
      <c r="AI60" s="6"/>
      <c r="AJ60" s="6"/>
    </row>
  </sheetData>
  <sheetProtection password="CED3" sheet="1" objects="1" scenarios="1" autoFilter="0"/>
  <mergeCells count="14">
    <mergeCell ref="P1:P3"/>
    <mergeCell ref="Q1:Q3"/>
    <mergeCell ref="R1:R3"/>
    <mergeCell ref="B1:B3"/>
    <mergeCell ref="A1:A3"/>
    <mergeCell ref="E1:L1"/>
    <mergeCell ref="N1:O1"/>
    <mergeCell ref="I2:L2"/>
    <mergeCell ref="M2:M3"/>
    <mergeCell ref="N2:N3"/>
    <mergeCell ref="O2:O3"/>
    <mergeCell ref="C2:C3"/>
    <mergeCell ref="D2:D3"/>
    <mergeCell ref="E2:H2"/>
  </mergeCells>
  <phoneticPr fontId="0" type="noConversion"/>
  <dataValidations count="6">
    <dataValidation type="list" allowBlank="1" showInputMessage="1" showErrorMessage="1" sqref="C4:C60">
      <formula1>$AE$2:$AE$5</formula1>
    </dataValidation>
    <dataValidation type="list" allowBlank="1" showInputMessage="1" showErrorMessage="1" sqref="O4:O60">
      <formula1>$BP$2:$BP$6</formula1>
    </dataValidation>
    <dataValidation type="list" allowBlank="1" showInputMessage="1" showErrorMessage="1" sqref="D4:D60">
      <formula1>$AG$2:$AG$6</formula1>
    </dataValidation>
    <dataValidation type="list" allowBlank="1" showInputMessage="1" showErrorMessage="1" sqref="M4:M60">
      <formula1>$BL$2:$BL$6</formula1>
    </dataValidation>
    <dataValidation type="list" allowBlank="1" showInputMessage="1" showErrorMessage="1" sqref="N4:N60">
      <formula1>$BN$2:$BN$6</formula1>
    </dataValidation>
    <dataValidation type="list" allowBlank="1" showInputMessage="1" showErrorMessage="1" sqref="E4:L60">
      <formula1>$AJ$2:$AJ$6</formula1>
    </dataValidation>
  </dataValidations>
  <pageMargins left="0.23622047244094491" right="0.23622047244094491" top="0.98425196850393704" bottom="0.27559055118110237" header="0.39370078740157483" footer="0.15748031496062992"/>
  <pageSetup paperSize="9" scale="55" orientation="landscape" r:id="rId1"/>
  <headerFooter>
    <oddHeader>&amp;R&amp;"Arial,Normalny"&amp;8Załącznik nr 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14</vt:i4>
      </vt:variant>
    </vt:vector>
  </HeadingPairs>
  <TitlesOfParts>
    <vt:vector size="20" baseType="lpstr">
      <vt:lpstr>Instrukcja </vt:lpstr>
      <vt:lpstr>Podsumowanie koordynatora</vt:lpstr>
      <vt:lpstr>Podsumowanie trenera</vt:lpstr>
      <vt:lpstr>AIOS</vt:lpstr>
      <vt:lpstr>Testy wiedzy</vt:lpstr>
      <vt:lpstr>DANE Źródłowe</vt:lpstr>
      <vt:lpstr>'Podsumowanie koordynatora'!_ftn1</vt:lpstr>
      <vt:lpstr>'Podsumowanie koordynatora'!_ftn2</vt:lpstr>
      <vt:lpstr>'Podsumowanie koordynatora'!_ftnref2</vt:lpstr>
      <vt:lpstr>Kafeteria</vt:lpstr>
      <vt:lpstr>AIOS!Obszar_wydruku</vt:lpstr>
      <vt:lpstr>'DANE Źródłowe'!Obszar_wydruku</vt:lpstr>
      <vt:lpstr>'Podsumowanie koordynatora'!Obszar_wydruku</vt:lpstr>
      <vt:lpstr>'Podsumowanie trenera'!Obszar_wydruku</vt:lpstr>
      <vt:lpstr>'Testy wiedzy'!Obszar_wydruku</vt:lpstr>
      <vt:lpstr>'Instrukcja '!OLE_LINK3</vt:lpstr>
      <vt:lpstr>'Instrukcja '!OLE_LINK5</vt:lpstr>
      <vt:lpstr>stazpracy</vt:lpstr>
      <vt:lpstr>Staż_pracy</vt:lpstr>
      <vt:lpstr>StażPracy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2013-03-25T13:40:02Z</cp:lastPrinted>
  <dcterms:created xsi:type="dcterms:W3CDTF">2006-09-16T00:00:00Z</dcterms:created>
  <dcterms:modified xsi:type="dcterms:W3CDTF">2016-03-22T07:54:23Z</dcterms:modified>
</cp:coreProperties>
</file>